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7320" tabRatio="779" activeTab="0"/>
  </bookViews>
  <sheets>
    <sheet name="Чистая табл" sheetId="1" r:id="rId1"/>
    <sheet name="Рей ном" sheetId="2" r:id="rId2"/>
    <sheet name="Дауг" sheetId="3" r:id="rId3"/>
    <sheet name="Свояк" sheetId="4" r:id="rId4"/>
    <sheet name="Бан" sheetId="5" r:id="rId5"/>
    <sheet name="СОС" sheetId="6" r:id="rId6"/>
    <sheet name="Табл шахм" sheetId="7" r:id="rId7"/>
    <sheet name="Табл Брейна" sheetId="8" r:id="rId8"/>
    <sheet name="Расписание" sheetId="9" r:id="rId9"/>
    <sheet name="Табл чемп" sheetId="10" r:id="rId10"/>
    <sheet name="Заявка" sheetId="11" r:id="rId11"/>
    <sheet name="Номинации" sheetId="12" r:id="rId12"/>
    <sheet name="КХСМ" sheetId="13" r:id="rId13"/>
  </sheets>
  <definedNames/>
  <calcPr fullCalcOnLoad="1"/>
</workbook>
</file>

<file path=xl/sharedStrings.xml><?xml version="1.0" encoding="utf-8"?>
<sst xmlns="http://schemas.openxmlformats.org/spreadsheetml/2006/main" count="923" uniqueCount="389">
  <si>
    <t>Название команд</t>
  </si>
  <si>
    <t>№ п/п</t>
  </si>
  <si>
    <t>Уч/зав</t>
  </si>
  <si>
    <t>ЧГК</t>
  </si>
  <si>
    <t>Эрудит-квартет</t>
  </si>
  <si>
    <t>Брейн-ринг</t>
  </si>
  <si>
    <t>Даугав.</t>
  </si>
  <si>
    <t>КХСМ</t>
  </si>
  <si>
    <t>Шахм.</t>
  </si>
  <si>
    <t>СОС</t>
  </si>
  <si>
    <t>Итог</t>
  </si>
  <si>
    <t>Госплан</t>
  </si>
  <si>
    <t>Нейтрино</t>
  </si>
  <si>
    <t>Феникс</t>
  </si>
  <si>
    <t>Солнышко</t>
  </si>
  <si>
    <t>Славяне</t>
  </si>
  <si>
    <t>Пираньи</t>
  </si>
  <si>
    <t>С двумя эль</t>
  </si>
  <si>
    <t>5 рота</t>
  </si>
  <si>
    <t>Торнадо</t>
  </si>
  <si>
    <t>Альфа</t>
  </si>
  <si>
    <t>Республика</t>
  </si>
  <si>
    <t>Академики</t>
  </si>
  <si>
    <t>Жгут баян</t>
  </si>
  <si>
    <t>6 кадров</t>
  </si>
  <si>
    <t>Регион 93</t>
  </si>
  <si>
    <t>Эквивалент</t>
  </si>
  <si>
    <t>Индив ЧГК</t>
  </si>
  <si>
    <t>Баналь-ности</t>
  </si>
  <si>
    <t>Состав команды 8 человек:</t>
  </si>
  <si>
    <t>Коровайный А Е</t>
  </si>
  <si>
    <t>Слободян М А</t>
  </si>
  <si>
    <t>Григорян А Л</t>
  </si>
  <si>
    <t>Нестеренко А С</t>
  </si>
  <si>
    <t>Васильченко Р А</t>
  </si>
  <si>
    <t>Таранущенко В</t>
  </si>
  <si>
    <t>Овчаренко М Н</t>
  </si>
  <si>
    <t>Команд своя игр</t>
  </si>
  <si>
    <t>Брейн</t>
  </si>
  <si>
    <t>Расписание турниров фестиваля "ФИЛИН-2010"</t>
  </si>
  <si>
    <t>21 марта</t>
  </si>
  <si>
    <t>27 марта</t>
  </si>
  <si>
    <t>28 марта</t>
  </si>
  <si>
    <t>4 апреля</t>
  </si>
  <si>
    <t>11 апреля</t>
  </si>
  <si>
    <t>18 апреля</t>
  </si>
  <si>
    <t>Дата</t>
  </si>
  <si>
    <t>Время</t>
  </si>
  <si>
    <t>Место</t>
  </si>
  <si>
    <t>Турнир</t>
  </si>
  <si>
    <t>Вопросы</t>
  </si>
  <si>
    <t>Ведущий</t>
  </si>
  <si>
    <t>Прим.</t>
  </si>
  <si>
    <t>Дом офицеров</t>
  </si>
  <si>
    <t>ГДК</t>
  </si>
  <si>
    <t>шахматы</t>
  </si>
  <si>
    <t>10.00-15.00</t>
  </si>
  <si>
    <t>МОУ СОШ № 3</t>
  </si>
  <si>
    <t>15.30-17.30</t>
  </si>
  <si>
    <t>10.30-15.00</t>
  </si>
  <si>
    <t>10.30-14.00</t>
  </si>
  <si>
    <t>Даугавпилс</t>
  </si>
  <si>
    <t>РГЭУ РИНХ</t>
  </si>
  <si>
    <t>Дышында</t>
  </si>
  <si>
    <t>3х3</t>
  </si>
  <si>
    <t>Ника</t>
  </si>
  <si>
    <t>СГУТиКд</t>
  </si>
  <si>
    <t>БЭМС</t>
  </si>
  <si>
    <t>Банальности</t>
  </si>
  <si>
    <t>11.00-12.00</t>
  </si>
  <si>
    <t>3 апреля</t>
  </si>
  <si>
    <t>15.00-18.00</t>
  </si>
  <si>
    <t>Кубок Городов</t>
  </si>
  <si>
    <t>12.00-13.00</t>
  </si>
  <si>
    <t>Своя игра (к)</t>
  </si>
  <si>
    <t>Коровайный</t>
  </si>
  <si>
    <t>Смирнова</t>
  </si>
  <si>
    <t>13.00-14.30</t>
  </si>
  <si>
    <t>совместно</t>
  </si>
  <si>
    <t>край</t>
  </si>
  <si>
    <t>МАК</t>
  </si>
  <si>
    <t>Матухно</t>
  </si>
  <si>
    <t>-</t>
  </si>
  <si>
    <t>Лахтина</t>
  </si>
  <si>
    <t>Федоренко</t>
  </si>
  <si>
    <t>Ростов</t>
  </si>
  <si>
    <t>Багинская</t>
  </si>
  <si>
    <t>Динобанк</t>
  </si>
  <si>
    <t>Панамарёва</t>
  </si>
  <si>
    <t>Ульянова</t>
  </si>
  <si>
    <t>25 апреля</t>
  </si>
  <si>
    <t>14.30-15.00</t>
  </si>
  <si>
    <t>10.00-11.30</t>
  </si>
  <si>
    <t>11.30-16.00</t>
  </si>
  <si>
    <t>Чемпионат края</t>
  </si>
  <si>
    <t>4 чел</t>
  </si>
  <si>
    <t>Фениикс</t>
  </si>
  <si>
    <t>Эсеры</t>
  </si>
  <si>
    <t>Juicy Fruit</t>
  </si>
  <si>
    <t>Ум ФМ</t>
  </si>
  <si>
    <t>Свободный полет</t>
  </si>
  <si>
    <t>Гимназия.ru</t>
  </si>
  <si>
    <t>ХХХ</t>
  </si>
  <si>
    <t>Интеллект</t>
  </si>
  <si>
    <t>MiniMaX</t>
  </si>
  <si>
    <t>Горе от ума</t>
  </si>
  <si>
    <t>Экстрим</t>
  </si>
  <si>
    <t>Курсанточки</t>
  </si>
  <si>
    <t>ЕМК</t>
  </si>
  <si>
    <t>Мозговой штурм</t>
  </si>
  <si>
    <t>Парламент</t>
  </si>
  <si>
    <t>Серые клеточки</t>
  </si>
  <si>
    <t>Nuts</t>
  </si>
  <si>
    <t>Платина</t>
  </si>
  <si>
    <t>Креатив</t>
  </si>
  <si>
    <t>Сявы</t>
  </si>
  <si>
    <t>ВАИ-6</t>
  </si>
  <si>
    <t>Золотая молодёжь</t>
  </si>
  <si>
    <t>БМП</t>
  </si>
  <si>
    <t>Ашведа</t>
  </si>
  <si>
    <t>ЕВВАУ</t>
  </si>
  <si>
    <t>шк. 4</t>
  </si>
  <si>
    <t>ЕПК</t>
  </si>
  <si>
    <t>СГА</t>
  </si>
  <si>
    <t>ЮФУ</t>
  </si>
  <si>
    <t>шк. 15</t>
  </si>
  <si>
    <t>Недашковский А</t>
  </si>
  <si>
    <t>(5)</t>
  </si>
  <si>
    <t>(6)</t>
  </si>
  <si>
    <t>(7)</t>
  </si>
  <si>
    <t>8. 5 рота</t>
  </si>
  <si>
    <t>1. Госплан</t>
  </si>
  <si>
    <t>2. Нейтрино</t>
  </si>
  <si>
    <t>7. Альфа</t>
  </si>
  <si>
    <t>3. Солнышко</t>
  </si>
  <si>
    <t>6. Торнадо</t>
  </si>
  <si>
    <t>4. Славяне</t>
  </si>
  <si>
    <t>5. Феникс</t>
  </si>
  <si>
    <t>9. Эсеры</t>
  </si>
  <si>
    <t>ЕМРПТ</t>
  </si>
  <si>
    <t>4</t>
  </si>
  <si>
    <t>5</t>
  </si>
  <si>
    <t>6</t>
  </si>
  <si>
    <t>Своя игра</t>
  </si>
  <si>
    <t>Банальн.</t>
  </si>
  <si>
    <t>Сумма</t>
  </si>
  <si>
    <t>Турнирная таблица Брейн-ринга</t>
  </si>
  <si>
    <t>Турнирная таблица шахмат</t>
  </si>
  <si>
    <t>ФИО</t>
  </si>
  <si>
    <t>Заявка на участие в фестивале "ФИЛИН-2010"</t>
  </si>
  <si>
    <t>Команда ____________________________________________</t>
  </si>
  <si>
    <t>Подпись капитана ________________________________________________</t>
  </si>
  <si>
    <t>Капитан:</t>
  </si>
  <si>
    <t>12. 6 кадров</t>
  </si>
  <si>
    <t>11. Республика</t>
  </si>
  <si>
    <t>10. Жгут баян</t>
  </si>
  <si>
    <t>Группа Б</t>
  </si>
  <si>
    <t>Группа А</t>
  </si>
  <si>
    <t>Группа В</t>
  </si>
  <si>
    <t>Группа Г</t>
  </si>
  <si>
    <t>А 1</t>
  </si>
  <si>
    <t>Б 1</t>
  </si>
  <si>
    <t>Г1</t>
  </si>
  <si>
    <t>В 1</t>
  </si>
  <si>
    <t>А 2</t>
  </si>
  <si>
    <t>В 2</t>
  </si>
  <si>
    <t>Г 2</t>
  </si>
  <si>
    <t>Б 2</t>
  </si>
  <si>
    <t>1</t>
  </si>
  <si>
    <t>2</t>
  </si>
  <si>
    <t>3</t>
  </si>
  <si>
    <t>Жгут фрут</t>
  </si>
  <si>
    <t>шк. 20</t>
  </si>
  <si>
    <t>13. Академики</t>
  </si>
  <si>
    <t>14. Ум ФМ</t>
  </si>
  <si>
    <t>15. Эквивалент</t>
  </si>
  <si>
    <t>16. Регион 93</t>
  </si>
  <si>
    <t>Почти близнецы</t>
  </si>
  <si>
    <t>Как завещал  Шнобель</t>
  </si>
  <si>
    <t>Киноперевёртыши</t>
  </si>
  <si>
    <t>День за днём</t>
  </si>
  <si>
    <t>А как говорим мы</t>
  </si>
  <si>
    <t>Стихотворения</t>
  </si>
  <si>
    <t>Дункан</t>
  </si>
  <si>
    <t>Забавная матаматика</t>
  </si>
  <si>
    <t>Энциклопедия Бурды</t>
  </si>
  <si>
    <t>Итого</t>
  </si>
  <si>
    <t>Поговорим по-фински</t>
  </si>
  <si>
    <t>Цезарь</t>
  </si>
  <si>
    <t>студент</t>
  </si>
  <si>
    <t>Антарктида</t>
  </si>
  <si>
    <t>удача</t>
  </si>
  <si>
    <t>велосипед</t>
  </si>
  <si>
    <t>аптека</t>
  </si>
  <si>
    <t>цирк</t>
  </si>
  <si>
    <t>вампиры</t>
  </si>
  <si>
    <t>кукла</t>
  </si>
  <si>
    <t>оркестр</t>
  </si>
  <si>
    <t>1 игрок</t>
  </si>
  <si>
    <t>2 игрок</t>
  </si>
  <si>
    <t>3 игрок</t>
  </si>
  <si>
    <t>4 игрок</t>
  </si>
  <si>
    <t>10. Цирк</t>
  </si>
  <si>
    <t>Никулин</t>
  </si>
  <si>
    <t>клоун</t>
  </si>
  <si>
    <t>шапито</t>
  </si>
  <si>
    <t>акробат</t>
  </si>
  <si>
    <t>фокусник</t>
  </si>
  <si>
    <t>купол</t>
  </si>
  <si>
    <t>арена</t>
  </si>
  <si>
    <t>дрессировщик</t>
  </si>
  <si>
    <t>Запашный</t>
  </si>
  <si>
    <t>звезда</t>
  </si>
  <si>
    <t>манеж</t>
  </si>
  <si>
    <t>жонглёр</t>
  </si>
  <si>
    <t>трюк</t>
  </si>
  <si>
    <t>циркач</t>
  </si>
  <si>
    <t>фокус</t>
  </si>
  <si>
    <t>дети</t>
  </si>
  <si>
    <t>гимнаст</t>
  </si>
  <si>
    <t>билет</t>
  </si>
  <si>
    <t>зритель</t>
  </si>
  <si>
    <t>слон</t>
  </si>
  <si>
    <t>тигр</t>
  </si>
  <si>
    <t>принцесса</t>
  </si>
  <si>
    <t>номер</t>
  </si>
  <si>
    <t>Куклачёв</t>
  </si>
  <si>
    <t>собачка</t>
  </si>
  <si>
    <t>обруч</t>
  </si>
  <si>
    <t>канат</t>
  </si>
  <si>
    <t>лев</t>
  </si>
  <si>
    <t>опилки</t>
  </si>
  <si>
    <t>животные</t>
  </si>
  <si>
    <t>смех</t>
  </si>
  <si>
    <t>канаты</t>
  </si>
  <si>
    <t>шатёр</t>
  </si>
  <si>
    <t>представление</t>
  </si>
  <si>
    <t>пудель</t>
  </si>
  <si>
    <t>львы</t>
  </si>
  <si>
    <t>ребёнок</t>
  </si>
  <si>
    <t>сцена</t>
  </si>
  <si>
    <t>попкорн</t>
  </si>
  <si>
    <t>зверь</t>
  </si>
  <si>
    <t>каскадёр</t>
  </si>
  <si>
    <t>апплодисменты</t>
  </si>
  <si>
    <t>слоны</t>
  </si>
  <si>
    <t>гимнасты</t>
  </si>
  <si>
    <t>шар</t>
  </si>
  <si>
    <t>Всего:</t>
  </si>
  <si>
    <t>9. Вампиры</t>
  </si>
  <si>
    <t>Эдвард</t>
  </si>
  <si>
    <t>сумерки</t>
  </si>
  <si>
    <t>затмение</t>
  </si>
  <si>
    <t>рассвет</t>
  </si>
  <si>
    <t>кровь</t>
  </si>
  <si>
    <t>жертва</t>
  </si>
  <si>
    <t>Белла</t>
  </si>
  <si>
    <t>гроб</t>
  </si>
  <si>
    <t>новолуние</t>
  </si>
  <si>
    <t>Вольтури</t>
  </si>
  <si>
    <t>чеснок</t>
  </si>
  <si>
    <t>кол</t>
  </si>
  <si>
    <t>ночь</t>
  </si>
  <si>
    <t>Дракула</t>
  </si>
  <si>
    <t>Блэйд</t>
  </si>
  <si>
    <t>клыки</t>
  </si>
  <si>
    <t>кладбище</t>
  </si>
  <si>
    <t>клык</t>
  </si>
  <si>
    <t>укус</t>
  </si>
  <si>
    <t>серебро</t>
  </si>
  <si>
    <t>бессмертие</t>
  </si>
  <si>
    <t>Калин</t>
  </si>
  <si>
    <t>смерть</t>
  </si>
  <si>
    <t>вурдалак</t>
  </si>
  <si>
    <t>полнолуние</t>
  </si>
  <si>
    <t>Трансильвания</t>
  </si>
  <si>
    <t>вода</t>
  </si>
  <si>
    <t>крест</t>
  </si>
  <si>
    <t>фильмы</t>
  </si>
  <si>
    <t>Хельсинг</t>
  </si>
  <si>
    <t>Луна</t>
  </si>
  <si>
    <t>Румыния</t>
  </si>
  <si>
    <t>зеркало</t>
  </si>
  <si>
    <t>пиявка</t>
  </si>
  <si>
    <t>упырь</t>
  </si>
  <si>
    <t>шея</t>
  </si>
  <si>
    <t>замок</t>
  </si>
  <si>
    <t>граф</t>
  </si>
  <si>
    <t>8. Аптека</t>
  </si>
  <si>
    <t>7. Велосипед</t>
  </si>
  <si>
    <t>колёса</t>
  </si>
  <si>
    <t>спорт</t>
  </si>
  <si>
    <t>рама</t>
  </si>
  <si>
    <t>руль</t>
  </si>
  <si>
    <t>гонки</t>
  </si>
  <si>
    <t>шлем</t>
  </si>
  <si>
    <t>тур де Франс</t>
  </si>
  <si>
    <t>кочки</t>
  </si>
  <si>
    <t>спица</t>
  </si>
  <si>
    <t>колесо</t>
  </si>
  <si>
    <t>педаль</t>
  </si>
  <si>
    <t>изобретатель</t>
  </si>
  <si>
    <t>велоспорт</t>
  </si>
  <si>
    <t>велосипедист</t>
  </si>
  <si>
    <t>насос</t>
  </si>
  <si>
    <t>шина</t>
  </si>
  <si>
    <t>сидушка</t>
  </si>
  <si>
    <t>скорость</t>
  </si>
  <si>
    <t>тренажёр</t>
  </si>
  <si>
    <t>синяки</t>
  </si>
  <si>
    <t>дорога</t>
  </si>
  <si>
    <t>гора</t>
  </si>
  <si>
    <t>склон</t>
  </si>
  <si>
    <t>цепь</t>
  </si>
  <si>
    <t>выходной</t>
  </si>
  <si>
    <t>трасса</t>
  </si>
  <si>
    <t>кросс</t>
  </si>
  <si>
    <t>транспорт</t>
  </si>
  <si>
    <t>педали</t>
  </si>
  <si>
    <t>комфорт</t>
  </si>
  <si>
    <t>аист</t>
  </si>
  <si>
    <t>крыло</t>
  </si>
  <si>
    <t>падение</t>
  </si>
  <si>
    <t>столб</t>
  </si>
  <si>
    <t>синяк</t>
  </si>
  <si>
    <t>гонка</t>
  </si>
  <si>
    <t>ветер</t>
  </si>
  <si>
    <t>багажник</t>
  </si>
  <si>
    <t>адреналин</t>
  </si>
  <si>
    <t>велогонска</t>
  </si>
  <si>
    <t>нипель</t>
  </si>
  <si>
    <t>детство</t>
  </si>
  <si>
    <t>медведь</t>
  </si>
  <si>
    <t>движение</t>
  </si>
  <si>
    <t>изобретение</t>
  </si>
  <si>
    <t>сидение</t>
  </si>
  <si>
    <t>травма</t>
  </si>
  <si>
    <t>восьмёрка</t>
  </si>
  <si>
    <t>школьник</t>
  </si>
  <si>
    <t>звонок</t>
  </si>
  <si>
    <t>тормоз</t>
  </si>
  <si>
    <t>трек</t>
  </si>
  <si>
    <t>седло</t>
  </si>
  <si>
    <t>байк</t>
  </si>
  <si>
    <t>велик</t>
  </si>
  <si>
    <t>спицы</t>
  </si>
  <si>
    <t>5 игрок</t>
  </si>
  <si>
    <t>6 игрок</t>
  </si>
  <si>
    <t>7 игрок</t>
  </si>
  <si>
    <t>8 игрок</t>
  </si>
  <si>
    <t>5,5</t>
  </si>
  <si>
    <t>№</t>
  </si>
  <si>
    <t>Команда</t>
  </si>
  <si>
    <t>баллы</t>
  </si>
  <si>
    <t>Гураль Елена</t>
  </si>
  <si>
    <t>Коровайный Александр</t>
  </si>
  <si>
    <t>Нестеренко Анатолий</t>
  </si>
  <si>
    <t>Диденко Алексей</t>
  </si>
  <si>
    <t>Чапковская Людмила</t>
  </si>
  <si>
    <t>Макухин Николай</t>
  </si>
  <si>
    <t>Гриценко Александр</t>
  </si>
  <si>
    <t>Лахтина Олеся</t>
  </si>
  <si>
    <t>Машкевич Владимир</t>
  </si>
  <si>
    <t>Шумило Павел</t>
  </si>
  <si>
    <t>Федоренко Валентина</t>
  </si>
  <si>
    <t>Гайдуков Евгений</t>
  </si>
  <si>
    <t>Синельников Даниил</t>
  </si>
  <si>
    <t>Гураль Сергей</t>
  </si>
  <si>
    <t>Задорожный Сергей</t>
  </si>
  <si>
    <t>Бучельников Вадим</t>
  </si>
  <si>
    <t>Пасхина</t>
  </si>
  <si>
    <t>Синюк</t>
  </si>
  <si>
    <t>Воробьёв</t>
  </si>
  <si>
    <t>Стромило</t>
  </si>
  <si>
    <t>Зайцев</t>
  </si>
  <si>
    <t>Ермак</t>
  </si>
  <si>
    <t>Синица Иван</t>
  </si>
  <si>
    <t>Дубоносов Дмитрий</t>
  </si>
  <si>
    <t>Бачурина Людмила</t>
  </si>
  <si>
    <t>Кулик Виктория</t>
  </si>
  <si>
    <t>Махтдинова</t>
  </si>
  <si>
    <t>Шмидт</t>
  </si>
  <si>
    <t>8,5</t>
  </si>
  <si>
    <t xml:space="preserve">16. </t>
  </si>
  <si>
    <t>Звонок</t>
  </si>
  <si>
    <t>50/50</t>
  </si>
  <si>
    <t>10. Жгут фрут</t>
  </si>
  <si>
    <t>12 Ника</t>
  </si>
  <si>
    <t>13 Мозговой штурм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</si>
</sst>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no Pro"/>
      <family val="1"/>
    </font>
    <font>
      <b/>
      <sz val="14"/>
      <name val="Arno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1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4" borderId="11" xfId="0" applyFill="1" applyBorder="1" applyAlignment="1">
      <alignment/>
    </xf>
    <xf numFmtId="0" fontId="0" fillId="0" borderId="10" xfId="0" applyBorder="1" applyAlignment="1">
      <alignment wrapText="1"/>
    </xf>
    <xf numFmtId="0" fontId="0" fillId="3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11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1" fillId="1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3" borderId="10" xfId="0" applyFont="1" applyFill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11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666750</xdr:colOff>
      <xdr:row>6</xdr:row>
      <xdr:rowOff>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1276350" y="647700"/>
          <a:ext cx="66675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10</xdr:col>
      <xdr:colOff>600075</xdr:colOff>
      <xdr:row>6</xdr:row>
      <xdr:rowOff>0</xdr:rowOff>
    </xdr:to>
    <xdr:sp>
      <xdr:nvSpPr>
        <xdr:cNvPr id="2" name="Прямая со стрелкой 3"/>
        <xdr:cNvSpPr>
          <a:spLocks/>
        </xdr:cNvSpPr>
      </xdr:nvSpPr>
      <xdr:spPr>
        <a:xfrm flipV="1">
          <a:off x="8801100" y="676275"/>
          <a:ext cx="16859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552450</xdr:colOff>
      <xdr:row>4</xdr:row>
      <xdr:rowOff>0</xdr:rowOff>
    </xdr:from>
    <xdr:to>
      <xdr:col>12</xdr:col>
      <xdr:colOff>0</xdr:colOff>
      <xdr:row>5</xdr:row>
      <xdr:rowOff>152400</xdr:rowOff>
    </xdr:to>
    <xdr:sp>
      <xdr:nvSpPr>
        <xdr:cNvPr id="3" name="Прямая со стрелкой 6"/>
        <xdr:cNvSpPr>
          <a:spLocks/>
        </xdr:cNvSpPr>
      </xdr:nvSpPr>
      <xdr:spPr>
        <a:xfrm rot="10800000">
          <a:off x="11515725" y="647700"/>
          <a:ext cx="52387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4</xdr:row>
      <xdr:rowOff>9525</xdr:rowOff>
    </xdr:from>
    <xdr:to>
      <xdr:col>4</xdr:col>
      <xdr:colOff>1047750</xdr:colOff>
      <xdr:row>5</xdr:row>
      <xdr:rowOff>152400</xdr:rowOff>
    </xdr:to>
    <xdr:sp>
      <xdr:nvSpPr>
        <xdr:cNvPr id="4" name="Прямая со стрелкой 7"/>
        <xdr:cNvSpPr>
          <a:spLocks/>
        </xdr:cNvSpPr>
      </xdr:nvSpPr>
      <xdr:spPr>
        <a:xfrm rot="10800000">
          <a:off x="2924175" y="657225"/>
          <a:ext cx="15716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28575</xdr:rowOff>
    </xdr:from>
    <xdr:to>
      <xdr:col>6</xdr:col>
      <xdr:colOff>0</xdr:colOff>
      <xdr:row>2</xdr:row>
      <xdr:rowOff>152400</xdr:rowOff>
    </xdr:to>
    <xdr:sp>
      <xdr:nvSpPr>
        <xdr:cNvPr id="5" name="Прямая со стрелкой 9"/>
        <xdr:cNvSpPr>
          <a:spLocks/>
        </xdr:cNvSpPr>
      </xdr:nvSpPr>
      <xdr:spPr>
        <a:xfrm flipV="1">
          <a:off x="2390775" y="352425"/>
          <a:ext cx="31718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1028700</xdr:colOff>
      <xdr:row>2</xdr:row>
      <xdr:rowOff>38100</xdr:rowOff>
    </xdr:from>
    <xdr:to>
      <xdr:col>10</xdr:col>
      <xdr:colOff>1057275</xdr:colOff>
      <xdr:row>3</xdr:row>
      <xdr:rowOff>0</xdr:rowOff>
    </xdr:to>
    <xdr:sp>
      <xdr:nvSpPr>
        <xdr:cNvPr id="6" name="Прямая со стрелкой 12"/>
        <xdr:cNvSpPr>
          <a:spLocks/>
        </xdr:cNvSpPr>
      </xdr:nvSpPr>
      <xdr:spPr>
        <a:xfrm rot="10800000">
          <a:off x="7677150" y="361950"/>
          <a:ext cx="326707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666750</xdr:colOff>
      <xdr:row>20</xdr:row>
      <xdr:rowOff>0</xdr:rowOff>
    </xdr:to>
    <xdr:sp>
      <xdr:nvSpPr>
        <xdr:cNvPr id="7" name="Прямая со стрелкой 15"/>
        <xdr:cNvSpPr>
          <a:spLocks/>
        </xdr:cNvSpPr>
      </xdr:nvSpPr>
      <xdr:spPr>
        <a:xfrm flipV="1">
          <a:off x="1276350" y="2924175"/>
          <a:ext cx="66675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28575</xdr:rowOff>
    </xdr:from>
    <xdr:to>
      <xdr:col>10</xdr:col>
      <xdr:colOff>600075</xdr:colOff>
      <xdr:row>20</xdr:row>
      <xdr:rowOff>0</xdr:rowOff>
    </xdr:to>
    <xdr:sp>
      <xdr:nvSpPr>
        <xdr:cNvPr id="8" name="Прямая со стрелкой 16"/>
        <xdr:cNvSpPr>
          <a:spLocks/>
        </xdr:cNvSpPr>
      </xdr:nvSpPr>
      <xdr:spPr>
        <a:xfrm flipV="1">
          <a:off x="8801100" y="2952750"/>
          <a:ext cx="16859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0</xdr:rowOff>
    </xdr:from>
    <xdr:to>
      <xdr:col>12</xdr:col>
      <xdr:colOff>0</xdr:colOff>
      <xdr:row>19</xdr:row>
      <xdr:rowOff>152400</xdr:rowOff>
    </xdr:to>
    <xdr:sp>
      <xdr:nvSpPr>
        <xdr:cNvPr id="9" name="Прямая со стрелкой 17"/>
        <xdr:cNvSpPr>
          <a:spLocks/>
        </xdr:cNvSpPr>
      </xdr:nvSpPr>
      <xdr:spPr>
        <a:xfrm rot="10800000">
          <a:off x="11515725" y="2924175"/>
          <a:ext cx="52387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18</xdr:row>
      <xdr:rowOff>9525</xdr:rowOff>
    </xdr:from>
    <xdr:to>
      <xdr:col>4</xdr:col>
      <xdr:colOff>1047750</xdr:colOff>
      <xdr:row>19</xdr:row>
      <xdr:rowOff>152400</xdr:rowOff>
    </xdr:to>
    <xdr:sp>
      <xdr:nvSpPr>
        <xdr:cNvPr id="10" name="Прямая со стрелкой 18"/>
        <xdr:cNvSpPr>
          <a:spLocks/>
        </xdr:cNvSpPr>
      </xdr:nvSpPr>
      <xdr:spPr>
        <a:xfrm rot="10800000">
          <a:off x="2924175" y="2933700"/>
          <a:ext cx="15716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6</xdr:col>
      <xdr:colOff>0</xdr:colOff>
      <xdr:row>16</xdr:row>
      <xdr:rowOff>152400</xdr:rowOff>
    </xdr:to>
    <xdr:sp>
      <xdr:nvSpPr>
        <xdr:cNvPr id="11" name="Прямая со стрелкой 19"/>
        <xdr:cNvSpPr>
          <a:spLocks/>
        </xdr:cNvSpPr>
      </xdr:nvSpPr>
      <xdr:spPr>
        <a:xfrm flipV="1">
          <a:off x="2390775" y="2628900"/>
          <a:ext cx="31718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38100</xdr:rowOff>
    </xdr:from>
    <xdr:to>
      <xdr:col>10</xdr:col>
      <xdr:colOff>1057275</xdr:colOff>
      <xdr:row>17</xdr:row>
      <xdr:rowOff>0</xdr:rowOff>
    </xdr:to>
    <xdr:sp>
      <xdr:nvSpPr>
        <xdr:cNvPr id="12" name="Прямая со стрелкой 20"/>
        <xdr:cNvSpPr>
          <a:spLocks/>
        </xdr:cNvSpPr>
      </xdr:nvSpPr>
      <xdr:spPr>
        <a:xfrm rot="10800000">
          <a:off x="7677150" y="2638425"/>
          <a:ext cx="326707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666750</xdr:colOff>
      <xdr:row>34</xdr:row>
      <xdr:rowOff>0</xdr:rowOff>
    </xdr:to>
    <xdr:sp>
      <xdr:nvSpPr>
        <xdr:cNvPr id="13" name="Прямая со стрелкой 21"/>
        <xdr:cNvSpPr>
          <a:spLocks/>
        </xdr:cNvSpPr>
      </xdr:nvSpPr>
      <xdr:spPr>
        <a:xfrm flipV="1">
          <a:off x="1276350" y="5200650"/>
          <a:ext cx="66675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28575</xdr:rowOff>
    </xdr:from>
    <xdr:to>
      <xdr:col>10</xdr:col>
      <xdr:colOff>600075</xdr:colOff>
      <xdr:row>34</xdr:row>
      <xdr:rowOff>0</xdr:rowOff>
    </xdr:to>
    <xdr:sp>
      <xdr:nvSpPr>
        <xdr:cNvPr id="14" name="Прямая со стрелкой 22"/>
        <xdr:cNvSpPr>
          <a:spLocks/>
        </xdr:cNvSpPr>
      </xdr:nvSpPr>
      <xdr:spPr>
        <a:xfrm flipV="1">
          <a:off x="8801100" y="5229225"/>
          <a:ext cx="16859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552450</xdr:colOff>
      <xdr:row>32</xdr:row>
      <xdr:rowOff>0</xdr:rowOff>
    </xdr:from>
    <xdr:to>
      <xdr:col>12</xdr:col>
      <xdr:colOff>0</xdr:colOff>
      <xdr:row>33</xdr:row>
      <xdr:rowOff>152400</xdr:rowOff>
    </xdr:to>
    <xdr:sp>
      <xdr:nvSpPr>
        <xdr:cNvPr id="15" name="Прямая со стрелкой 23"/>
        <xdr:cNvSpPr>
          <a:spLocks/>
        </xdr:cNvSpPr>
      </xdr:nvSpPr>
      <xdr:spPr>
        <a:xfrm rot="10800000">
          <a:off x="11515725" y="5200650"/>
          <a:ext cx="52387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9525</xdr:rowOff>
    </xdr:from>
    <xdr:to>
      <xdr:col>4</xdr:col>
      <xdr:colOff>1047750</xdr:colOff>
      <xdr:row>33</xdr:row>
      <xdr:rowOff>152400</xdr:rowOff>
    </xdr:to>
    <xdr:sp>
      <xdr:nvSpPr>
        <xdr:cNvPr id="16" name="Прямая со стрелкой 24"/>
        <xdr:cNvSpPr>
          <a:spLocks/>
        </xdr:cNvSpPr>
      </xdr:nvSpPr>
      <xdr:spPr>
        <a:xfrm rot="10800000">
          <a:off x="2924175" y="5210175"/>
          <a:ext cx="15716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28575</xdr:rowOff>
    </xdr:from>
    <xdr:to>
      <xdr:col>6</xdr:col>
      <xdr:colOff>0</xdr:colOff>
      <xdr:row>30</xdr:row>
      <xdr:rowOff>152400</xdr:rowOff>
    </xdr:to>
    <xdr:sp>
      <xdr:nvSpPr>
        <xdr:cNvPr id="17" name="Прямая со стрелкой 25"/>
        <xdr:cNvSpPr>
          <a:spLocks/>
        </xdr:cNvSpPr>
      </xdr:nvSpPr>
      <xdr:spPr>
        <a:xfrm flipV="1">
          <a:off x="2390775" y="4905375"/>
          <a:ext cx="31718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1028700</xdr:colOff>
      <xdr:row>30</xdr:row>
      <xdr:rowOff>38100</xdr:rowOff>
    </xdr:from>
    <xdr:to>
      <xdr:col>10</xdr:col>
      <xdr:colOff>1057275</xdr:colOff>
      <xdr:row>31</xdr:row>
      <xdr:rowOff>0</xdr:rowOff>
    </xdr:to>
    <xdr:sp>
      <xdr:nvSpPr>
        <xdr:cNvPr id="18" name="Прямая со стрелкой 26"/>
        <xdr:cNvSpPr>
          <a:spLocks/>
        </xdr:cNvSpPr>
      </xdr:nvSpPr>
      <xdr:spPr>
        <a:xfrm rot="10800000">
          <a:off x="7677150" y="4914900"/>
          <a:ext cx="326707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666750</xdr:colOff>
      <xdr:row>48</xdr:row>
      <xdr:rowOff>0</xdr:rowOff>
    </xdr:to>
    <xdr:sp>
      <xdr:nvSpPr>
        <xdr:cNvPr id="19" name="Прямая со стрелкой 27"/>
        <xdr:cNvSpPr>
          <a:spLocks/>
        </xdr:cNvSpPr>
      </xdr:nvSpPr>
      <xdr:spPr>
        <a:xfrm flipV="1">
          <a:off x="1276350" y="7477125"/>
          <a:ext cx="66675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28575</xdr:rowOff>
    </xdr:from>
    <xdr:to>
      <xdr:col>10</xdr:col>
      <xdr:colOff>600075</xdr:colOff>
      <xdr:row>48</xdr:row>
      <xdr:rowOff>0</xdr:rowOff>
    </xdr:to>
    <xdr:sp>
      <xdr:nvSpPr>
        <xdr:cNvPr id="20" name="Прямая со стрелкой 28"/>
        <xdr:cNvSpPr>
          <a:spLocks/>
        </xdr:cNvSpPr>
      </xdr:nvSpPr>
      <xdr:spPr>
        <a:xfrm flipV="1">
          <a:off x="8801100" y="7505700"/>
          <a:ext cx="16859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552450</xdr:colOff>
      <xdr:row>46</xdr:row>
      <xdr:rowOff>0</xdr:rowOff>
    </xdr:from>
    <xdr:to>
      <xdr:col>12</xdr:col>
      <xdr:colOff>0</xdr:colOff>
      <xdr:row>47</xdr:row>
      <xdr:rowOff>152400</xdr:rowOff>
    </xdr:to>
    <xdr:sp>
      <xdr:nvSpPr>
        <xdr:cNvPr id="21" name="Прямая со стрелкой 29"/>
        <xdr:cNvSpPr>
          <a:spLocks/>
        </xdr:cNvSpPr>
      </xdr:nvSpPr>
      <xdr:spPr>
        <a:xfrm rot="10800000">
          <a:off x="11515725" y="7477125"/>
          <a:ext cx="52387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46</xdr:row>
      <xdr:rowOff>9525</xdr:rowOff>
    </xdr:from>
    <xdr:to>
      <xdr:col>4</xdr:col>
      <xdr:colOff>1047750</xdr:colOff>
      <xdr:row>47</xdr:row>
      <xdr:rowOff>152400</xdr:rowOff>
    </xdr:to>
    <xdr:sp>
      <xdr:nvSpPr>
        <xdr:cNvPr id="22" name="Прямая со стрелкой 30"/>
        <xdr:cNvSpPr>
          <a:spLocks/>
        </xdr:cNvSpPr>
      </xdr:nvSpPr>
      <xdr:spPr>
        <a:xfrm rot="10800000">
          <a:off x="2924175" y="7486650"/>
          <a:ext cx="15716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28575</xdr:rowOff>
    </xdr:from>
    <xdr:to>
      <xdr:col>6</xdr:col>
      <xdr:colOff>0</xdr:colOff>
      <xdr:row>44</xdr:row>
      <xdr:rowOff>152400</xdr:rowOff>
    </xdr:to>
    <xdr:sp>
      <xdr:nvSpPr>
        <xdr:cNvPr id="23" name="Прямая со стрелкой 31"/>
        <xdr:cNvSpPr>
          <a:spLocks/>
        </xdr:cNvSpPr>
      </xdr:nvSpPr>
      <xdr:spPr>
        <a:xfrm flipV="1">
          <a:off x="2390775" y="7181850"/>
          <a:ext cx="31718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1028700</xdr:colOff>
      <xdr:row>44</xdr:row>
      <xdr:rowOff>38100</xdr:rowOff>
    </xdr:from>
    <xdr:to>
      <xdr:col>10</xdr:col>
      <xdr:colOff>1057275</xdr:colOff>
      <xdr:row>45</xdr:row>
      <xdr:rowOff>0</xdr:rowOff>
    </xdr:to>
    <xdr:sp>
      <xdr:nvSpPr>
        <xdr:cNvPr id="24" name="Прямая со стрелкой 32"/>
        <xdr:cNvSpPr>
          <a:spLocks/>
        </xdr:cNvSpPr>
      </xdr:nvSpPr>
      <xdr:spPr>
        <a:xfrm rot="10800000">
          <a:off x="7677150" y="7191375"/>
          <a:ext cx="326707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6.375" style="0" customWidth="1"/>
    <col min="2" max="2" width="9.00390625" style="0" customWidth="1"/>
    <col min="3" max="3" width="9.25390625" style="0" customWidth="1"/>
    <col min="4" max="4" width="8.625" style="0" customWidth="1"/>
    <col min="5" max="5" width="9.375" style="0" customWidth="1"/>
    <col min="6" max="6" width="10.00390625" style="0" customWidth="1"/>
    <col min="7" max="7" width="10.25390625" style="0" customWidth="1"/>
    <col min="8" max="8" width="10.00390625" style="0" customWidth="1"/>
    <col min="9" max="10" width="10.25390625" style="0" customWidth="1"/>
    <col min="11" max="11" width="9.625" style="0" customWidth="1"/>
  </cols>
  <sheetData>
    <row r="1" spans="1:13" ht="25.5">
      <c r="A1" s="38"/>
      <c r="B1" s="62" t="s">
        <v>3</v>
      </c>
      <c r="C1" s="62" t="s">
        <v>5</v>
      </c>
      <c r="D1" s="62" t="s">
        <v>6</v>
      </c>
      <c r="E1" s="62" t="s">
        <v>4</v>
      </c>
      <c r="F1" s="62" t="s">
        <v>143</v>
      </c>
      <c r="G1" s="62" t="s">
        <v>27</v>
      </c>
      <c r="H1" s="62" t="s">
        <v>8</v>
      </c>
      <c r="I1" s="62" t="s">
        <v>7</v>
      </c>
      <c r="J1" s="62" t="s">
        <v>9</v>
      </c>
      <c r="K1" s="62" t="s">
        <v>144</v>
      </c>
      <c r="L1" s="64" t="s">
        <v>145</v>
      </c>
      <c r="M1" s="64" t="s">
        <v>48</v>
      </c>
    </row>
    <row r="2" spans="1:13" ht="12.75">
      <c r="A2" s="63" t="s">
        <v>11</v>
      </c>
      <c r="B2" s="40"/>
      <c r="C2" s="40">
        <v>1</v>
      </c>
      <c r="D2" s="40">
        <v>2</v>
      </c>
      <c r="E2" s="40">
        <v>2</v>
      </c>
      <c r="F2" s="40">
        <v>2</v>
      </c>
      <c r="G2" s="40">
        <v>3</v>
      </c>
      <c r="H2" s="40">
        <v>7</v>
      </c>
      <c r="I2" s="40">
        <v>7</v>
      </c>
      <c r="J2" s="40">
        <v>5.5</v>
      </c>
      <c r="K2" s="40">
        <v>4</v>
      </c>
      <c r="L2" s="40">
        <f>SUM(B2:K2)</f>
        <v>33.5</v>
      </c>
      <c r="M2" s="40">
        <v>1</v>
      </c>
    </row>
    <row r="3" spans="1:13" ht="12.75">
      <c r="A3" s="63" t="s">
        <v>14</v>
      </c>
      <c r="B3" s="40"/>
      <c r="C3" s="40">
        <v>7</v>
      </c>
      <c r="D3" s="40">
        <v>3</v>
      </c>
      <c r="E3" s="40">
        <v>10.25</v>
      </c>
      <c r="F3" s="40">
        <v>3</v>
      </c>
      <c r="G3" s="40">
        <v>4</v>
      </c>
      <c r="H3" s="40">
        <v>4</v>
      </c>
      <c r="I3" s="40">
        <v>4</v>
      </c>
      <c r="J3" s="40">
        <v>4</v>
      </c>
      <c r="K3" s="40">
        <v>8.5</v>
      </c>
      <c r="L3" s="40">
        <f>SUM(B3:K3)</f>
        <v>47.75</v>
      </c>
      <c r="M3" s="40">
        <v>2</v>
      </c>
    </row>
    <row r="4" spans="1:13" ht="12.75">
      <c r="A4" s="63" t="s">
        <v>12</v>
      </c>
      <c r="B4" s="40"/>
      <c r="C4" s="40">
        <v>2</v>
      </c>
      <c r="D4" s="40">
        <v>5.5</v>
      </c>
      <c r="E4" s="40">
        <v>5</v>
      </c>
      <c r="F4" s="40">
        <v>5</v>
      </c>
      <c r="G4" s="40">
        <v>8</v>
      </c>
      <c r="H4" s="40">
        <v>5</v>
      </c>
      <c r="I4" s="40">
        <v>9</v>
      </c>
      <c r="J4" s="40">
        <v>6</v>
      </c>
      <c r="K4" s="40">
        <v>5</v>
      </c>
      <c r="L4" s="40">
        <f>SUM(B4:K4)</f>
        <v>50.5</v>
      </c>
      <c r="M4" s="40">
        <v>3</v>
      </c>
    </row>
    <row r="5" spans="1:13" ht="12.75">
      <c r="A5" s="63" t="s">
        <v>96</v>
      </c>
      <c r="B5" s="40"/>
      <c r="C5" s="40">
        <v>6</v>
      </c>
      <c r="D5" s="40">
        <v>4</v>
      </c>
      <c r="E5" s="40">
        <v>6</v>
      </c>
      <c r="F5" s="40">
        <v>4</v>
      </c>
      <c r="G5" s="40">
        <v>6.5</v>
      </c>
      <c r="H5" s="40">
        <v>7.5</v>
      </c>
      <c r="I5" s="40">
        <v>5</v>
      </c>
      <c r="J5" s="40">
        <v>5</v>
      </c>
      <c r="K5" s="40">
        <v>7</v>
      </c>
      <c r="L5" s="40">
        <f>SUM(B5:K5)</f>
        <v>51</v>
      </c>
      <c r="M5" s="40">
        <v>4</v>
      </c>
    </row>
    <row r="6" spans="1:13" ht="12.75">
      <c r="A6" s="63" t="s">
        <v>15</v>
      </c>
      <c r="B6" s="40"/>
      <c r="C6" s="40">
        <v>8</v>
      </c>
      <c r="D6" s="40">
        <v>5.5</v>
      </c>
      <c r="E6" s="40">
        <v>7</v>
      </c>
      <c r="F6" s="40">
        <v>6.25</v>
      </c>
      <c r="G6" s="40">
        <v>5</v>
      </c>
      <c r="H6" s="40">
        <v>5.5</v>
      </c>
      <c r="I6" s="40">
        <v>6.5</v>
      </c>
      <c r="J6" s="40">
        <v>6.5</v>
      </c>
      <c r="K6" s="40">
        <v>5.5</v>
      </c>
      <c r="L6" s="40">
        <f>SUM(B6:K6)</f>
        <v>55.75</v>
      </c>
      <c r="M6" s="40">
        <v>5</v>
      </c>
    </row>
    <row r="7" spans="1:13" ht="12.75">
      <c r="A7" s="63" t="s">
        <v>18</v>
      </c>
      <c r="B7" s="40"/>
      <c r="C7" s="40">
        <v>4</v>
      </c>
      <c r="D7" s="40">
        <v>6.5</v>
      </c>
      <c r="E7" s="40">
        <v>4</v>
      </c>
      <c r="F7" s="40">
        <v>10.5</v>
      </c>
      <c r="G7" s="40">
        <v>9</v>
      </c>
      <c r="H7" s="40">
        <v>3</v>
      </c>
      <c r="I7" s="40">
        <v>8</v>
      </c>
      <c r="J7" s="40">
        <v>10</v>
      </c>
      <c r="K7" s="40">
        <v>7.5</v>
      </c>
      <c r="L7" s="40">
        <f>SUM(B7:K7)</f>
        <v>62.5</v>
      </c>
      <c r="M7" s="40">
        <v>6</v>
      </c>
    </row>
    <row r="8" spans="1:13" ht="12.75">
      <c r="A8" s="63" t="s">
        <v>20</v>
      </c>
      <c r="B8" s="40"/>
      <c r="C8" s="40">
        <v>3</v>
      </c>
      <c r="D8" s="40">
        <v>13</v>
      </c>
      <c r="E8" s="40">
        <v>3</v>
      </c>
      <c r="F8" s="40">
        <v>13</v>
      </c>
      <c r="G8" s="40">
        <v>5.5</v>
      </c>
      <c r="H8" s="40">
        <v>8</v>
      </c>
      <c r="I8" s="40">
        <v>6</v>
      </c>
      <c r="J8" s="40">
        <v>11</v>
      </c>
      <c r="K8" s="40">
        <v>11.5</v>
      </c>
      <c r="L8" s="40">
        <f>SUM(B8:K8)</f>
        <v>74</v>
      </c>
      <c r="M8" s="40">
        <v>7</v>
      </c>
    </row>
    <row r="9" spans="1:13" ht="12.75">
      <c r="A9" s="63" t="s">
        <v>171</v>
      </c>
      <c r="B9" s="40"/>
      <c r="C9" s="40">
        <v>10</v>
      </c>
      <c r="D9" s="40">
        <v>7.5</v>
      </c>
      <c r="E9" s="40">
        <v>13</v>
      </c>
      <c r="F9" s="40">
        <v>8</v>
      </c>
      <c r="G9" s="40">
        <v>7.5</v>
      </c>
      <c r="H9" s="40">
        <v>6</v>
      </c>
      <c r="I9" s="40">
        <v>9.5</v>
      </c>
      <c r="J9" s="40">
        <v>7.5</v>
      </c>
      <c r="K9" s="40">
        <v>8.5</v>
      </c>
      <c r="L9" s="40">
        <f>SUM(B9:K9)</f>
        <v>77.5</v>
      </c>
      <c r="M9" s="40">
        <v>8</v>
      </c>
    </row>
    <row r="10" spans="1:13" ht="12.75">
      <c r="A10" s="63" t="s">
        <v>21</v>
      </c>
      <c r="B10" s="40"/>
      <c r="C10" s="40">
        <v>5</v>
      </c>
      <c r="D10" s="40">
        <v>12</v>
      </c>
      <c r="E10" s="40">
        <v>10.25</v>
      </c>
      <c r="F10" s="40">
        <v>10</v>
      </c>
      <c r="G10" s="40">
        <v>11</v>
      </c>
      <c r="H10" s="40">
        <v>9</v>
      </c>
      <c r="I10" s="40">
        <v>10.5</v>
      </c>
      <c r="J10" s="40">
        <v>9.5</v>
      </c>
      <c r="K10" s="40">
        <v>10</v>
      </c>
      <c r="L10" s="40">
        <f>SUM(B10:K10)</f>
        <v>87.25</v>
      </c>
      <c r="M10" s="40">
        <v>9</v>
      </c>
    </row>
    <row r="11" spans="1:13" ht="12.75">
      <c r="A11" s="63" t="s">
        <v>19</v>
      </c>
      <c r="B11" s="40"/>
      <c r="C11" s="40">
        <v>11</v>
      </c>
      <c r="D11" s="40">
        <v>10</v>
      </c>
      <c r="E11" s="40">
        <v>8</v>
      </c>
      <c r="F11" s="40">
        <v>9</v>
      </c>
      <c r="G11" s="40">
        <v>14.5</v>
      </c>
      <c r="H11" s="40">
        <v>14</v>
      </c>
      <c r="I11" s="40">
        <v>5.5</v>
      </c>
      <c r="J11" s="40">
        <v>11.5</v>
      </c>
      <c r="K11" s="40">
        <v>6</v>
      </c>
      <c r="L11" s="40">
        <f>SUM(B11:K11)</f>
        <v>89.5</v>
      </c>
      <c r="M11" s="40">
        <v>10</v>
      </c>
    </row>
    <row r="12" spans="1:13" ht="12.75">
      <c r="A12" s="63" t="s">
        <v>97</v>
      </c>
      <c r="B12" s="40"/>
      <c r="C12" s="40">
        <v>12</v>
      </c>
      <c r="D12" s="40">
        <v>7.5</v>
      </c>
      <c r="E12" s="40">
        <v>11</v>
      </c>
      <c r="F12" s="40">
        <v>7</v>
      </c>
      <c r="G12" s="40">
        <v>13</v>
      </c>
      <c r="H12" s="40">
        <v>14</v>
      </c>
      <c r="I12" s="40">
        <v>7.5</v>
      </c>
      <c r="J12" s="40">
        <v>8</v>
      </c>
      <c r="K12" s="40">
        <v>12</v>
      </c>
      <c r="L12" s="40">
        <f>SUM(B12:K12)</f>
        <v>92</v>
      </c>
      <c r="M12" s="40">
        <v>11</v>
      </c>
    </row>
    <row r="13" spans="1:13" ht="12.75">
      <c r="A13" s="63" t="s">
        <v>24</v>
      </c>
      <c r="B13" s="40"/>
      <c r="C13" s="40">
        <v>16</v>
      </c>
      <c r="D13" s="40">
        <v>14</v>
      </c>
      <c r="E13" s="40">
        <v>6.5</v>
      </c>
      <c r="F13" s="40">
        <v>11</v>
      </c>
      <c r="G13" s="40">
        <v>10</v>
      </c>
      <c r="H13" s="40">
        <v>14</v>
      </c>
      <c r="I13" s="40">
        <v>13</v>
      </c>
      <c r="J13" s="40">
        <v>9</v>
      </c>
      <c r="K13" s="40">
        <v>6.5</v>
      </c>
      <c r="L13" s="40">
        <f>SUM(B13:K13)</f>
        <v>100</v>
      </c>
      <c r="M13" s="40">
        <v>12</v>
      </c>
    </row>
    <row r="14" spans="1:13" ht="12.75">
      <c r="A14" s="63" t="s">
        <v>26</v>
      </c>
      <c r="B14" s="40"/>
      <c r="C14" s="40">
        <v>16</v>
      </c>
      <c r="D14" s="40">
        <v>11</v>
      </c>
      <c r="E14" s="40">
        <v>12</v>
      </c>
      <c r="F14" s="40">
        <v>15</v>
      </c>
      <c r="G14" s="40">
        <v>6.5</v>
      </c>
      <c r="H14" s="40">
        <v>9.5</v>
      </c>
      <c r="I14" s="40">
        <v>10</v>
      </c>
      <c r="J14" s="40">
        <v>13</v>
      </c>
      <c r="K14" s="40">
        <v>14</v>
      </c>
      <c r="L14" s="40">
        <f>SUM(B14:K14)</f>
        <v>107</v>
      </c>
      <c r="M14" s="40">
        <v>13</v>
      </c>
    </row>
    <row r="15" spans="1:13" ht="12.75">
      <c r="A15" s="63" t="s">
        <v>65</v>
      </c>
      <c r="B15" s="40"/>
      <c r="C15" s="40">
        <v>9</v>
      </c>
      <c r="D15" s="40">
        <v>15</v>
      </c>
      <c r="E15" s="40">
        <v>15</v>
      </c>
      <c r="F15" s="40">
        <v>6.25</v>
      </c>
      <c r="G15" s="40">
        <v>15</v>
      </c>
      <c r="H15" s="40">
        <v>11</v>
      </c>
      <c r="I15" s="40">
        <v>11.5</v>
      </c>
      <c r="J15" s="40">
        <v>14</v>
      </c>
      <c r="K15" s="40">
        <v>10.5</v>
      </c>
      <c r="L15" s="40">
        <f>SUM(B15:K15)</f>
        <v>107.25</v>
      </c>
      <c r="M15" s="40">
        <v>14</v>
      </c>
    </row>
    <row r="16" spans="1:13" ht="12.75">
      <c r="A16" s="63" t="s">
        <v>22</v>
      </c>
      <c r="B16" s="40"/>
      <c r="C16" s="40">
        <v>16</v>
      </c>
      <c r="D16" s="40">
        <v>10.5</v>
      </c>
      <c r="E16" s="40">
        <v>15</v>
      </c>
      <c r="F16" s="40">
        <v>14</v>
      </c>
      <c r="G16" s="40">
        <v>9.5</v>
      </c>
      <c r="H16" s="40">
        <v>14</v>
      </c>
      <c r="I16" s="40">
        <v>13</v>
      </c>
      <c r="J16" s="40">
        <v>7</v>
      </c>
      <c r="K16" s="40">
        <v>9.5</v>
      </c>
      <c r="L16" s="40">
        <f>SUM(B16:K16)</f>
        <v>108.5</v>
      </c>
      <c r="M16" s="40">
        <v>15</v>
      </c>
    </row>
    <row r="17" spans="1:13" ht="12.75">
      <c r="A17" s="63" t="s">
        <v>99</v>
      </c>
      <c r="B17" s="40"/>
      <c r="C17" s="40">
        <v>16</v>
      </c>
      <c r="D17" s="40">
        <v>9</v>
      </c>
      <c r="E17" s="40">
        <v>15</v>
      </c>
      <c r="F17" s="40">
        <v>12</v>
      </c>
      <c r="G17" s="40">
        <v>15</v>
      </c>
      <c r="H17" s="40">
        <v>14</v>
      </c>
      <c r="I17" s="40">
        <v>13</v>
      </c>
      <c r="J17" s="40">
        <v>10.5</v>
      </c>
      <c r="K17" s="40">
        <v>11</v>
      </c>
      <c r="L17" s="40">
        <f>SUM(B17:K17)</f>
        <v>115.5</v>
      </c>
      <c r="M17" s="40">
        <v>16</v>
      </c>
    </row>
    <row r="18" spans="1:13" ht="12.75">
      <c r="A18" s="80" t="s">
        <v>109</v>
      </c>
      <c r="B18" s="40"/>
      <c r="C18" s="40">
        <v>13</v>
      </c>
      <c r="D18" s="40">
        <v>18</v>
      </c>
      <c r="E18" s="40">
        <v>9</v>
      </c>
      <c r="F18" s="40">
        <v>17</v>
      </c>
      <c r="G18" s="40">
        <v>12</v>
      </c>
      <c r="H18" s="40">
        <v>10</v>
      </c>
      <c r="I18" s="40">
        <v>12</v>
      </c>
      <c r="J18" s="40">
        <v>15</v>
      </c>
      <c r="K18" s="40">
        <v>13</v>
      </c>
      <c r="L18" s="40">
        <f>SUM(B18:K18)</f>
        <v>119</v>
      </c>
      <c r="M18" s="40">
        <v>17</v>
      </c>
    </row>
    <row r="19" spans="1:13" ht="12.75">
      <c r="A19" s="80" t="s">
        <v>63</v>
      </c>
      <c r="B19" s="40"/>
      <c r="C19" s="40">
        <v>16</v>
      </c>
      <c r="D19" s="40">
        <v>16</v>
      </c>
      <c r="E19" s="40">
        <v>14</v>
      </c>
      <c r="F19" s="40">
        <v>16</v>
      </c>
      <c r="G19" s="40">
        <v>14.5</v>
      </c>
      <c r="H19" s="40">
        <v>14</v>
      </c>
      <c r="I19" s="40">
        <v>13</v>
      </c>
      <c r="J19" s="40">
        <v>12</v>
      </c>
      <c r="K19" s="40">
        <v>15</v>
      </c>
      <c r="L19" s="40">
        <f>SUM(B19:K19)</f>
        <v>130.5</v>
      </c>
      <c r="M19" s="40">
        <v>18</v>
      </c>
    </row>
    <row r="20" spans="1:13" ht="12.75">
      <c r="A20" s="80" t="s">
        <v>103</v>
      </c>
      <c r="B20" s="40"/>
      <c r="C20" s="40">
        <v>16</v>
      </c>
      <c r="D20" s="40">
        <v>17</v>
      </c>
      <c r="E20" s="40">
        <v>15</v>
      </c>
      <c r="F20" s="40">
        <v>18</v>
      </c>
      <c r="G20" s="40">
        <v>15</v>
      </c>
      <c r="H20" s="40">
        <v>11.5</v>
      </c>
      <c r="I20" s="40">
        <v>11</v>
      </c>
      <c r="J20" s="40">
        <v>15</v>
      </c>
      <c r="K20" s="40">
        <v>16</v>
      </c>
      <c r="L20" s="40">
        <f>SUM(B20:K20)</f>
        <v>134.5</v>
      </c>
      <c r="M20" s="40">
        <v>19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5">
      <selection activeCell="B19" sqref="B19"/>
    </sheetView>
  </sheetViews>
  <sheetFormatPr defaultColWidth="9.00390625" defaultRowHeight="12.75"/>
  <cols>
    <col min="1" max="1" width="3.00390625" style="0" bestFit="1" customWidth="1"/>
    <col min="2" max="2" width="17.375" style="0" bestFit="1" customWidth="1"/>
    <col min="3" max="6" width="3.00390625" style="13" bestFit="1" customWidth="1"/>
    <col min="7" max="9" width="3.00390625" style="13" customWidth="1"/>
    <col min="10" max="12" width="9.125" style="13" customWidth="1"/>
  </cols>
  <sheetData>
    <row r="1" spans="1:12" ht="12.75">
      <c r="A1" s="2">
        <v>1</v>
      </c>
      <c r="B1" s="39" t="s">
        <v>11</v>
      </c>
      <c r="C1" s="14">
        <v>1</v>
      </c>
      <c r="D1" s="14">
        <v>1</v>
      </c>
      <c r="E1" s="14">
        <v>0</v>
      </c>
      <c r="F1" s="14">
        <v>1</v>
      </c>
      <c r="G1" s="14">
        <v>1</v>
      </c>
      <c r="H1" s="14"/>
      <c r="I1" s="14"/>
      <c r="J1" s="14">
        <f>C1+E1+D1</f>
        <v>2</v>
      </c>
      <c r="K1" s="14">
        <f>L1-G1</f>
        <v>3</v>
      </c>
      <c r="L1" s="14">
        <f aca="true" t="shared" si="0" ref="L1:L43">C1+D1+E1+F1+G1</f>
        <v>4</v>
      </c>
    </row>
    <row r="2" spans="1:12" ht="12.75">
      <c r="A2" s="2">
        <v>2</v>
      </c>
      <c r="B2" s="39" t="s">
        <v>12</v>
      </c>
      <c r="C2" s="14">
        <v>2</v>
      </c>
      <c r="D2" s="14">
        <v>0</v>
      </c>
      <c r="E2" s="14">
        <v>1</v>
      </c>
      <c r="F2" s="14">
        <v>3</v>
      </c>
      <c r="G2" s="14">
        <v>2</v>
      </c>
      <c r="H2" s="14"/>
      <c r="I2" s="14"/>
      <c r="J2" s="14">
        <f>D2+E2+C2</f>
        <v>3</v>
      </c>
      <c r="K2" s="14">
        <f>L2-F2</f>
        <v>5</v>
      </c>
      <c r="L2" s="14">
        <f t="shared" si="0"/>
        <v>8</v>
      </c>
    </row>
    <row r="3" spans="1:12" ht="12.75">
      <c r="A3" s="2">
        <v>3</v>
      </c>
      <c r="B3" s="39" t="s">
        <v>14</v>
      </c>
      <c r="C3" s="14">
        <v>3</v>
      </c>
      <c r="D3" s="14">
        <v>5</v>
      </c>
      <c r="E3" s="14">
        <v>2</v>
      </c>
      <c r="F3" s="14">
        <v>0</v>
      </c>
      <c r="G3" s="45">
        <v>15</v>
      </c>
      <c r="H3" s="14"/>
      <c r="I3" s="14"/>
      <c r="J3" s="14">
        <f>F3+E3+C3</f>
        <v>5</v>
      </c>
      <c r="K3" s="14">
        <f>L3-G3</f>
        <v>10</v>
      </c>
      <c r="L3" s="14">
        <f t="shared" si="0"/>
        <v>25</v>
      </c>
    </row>
    <row r="4" spans="1:12" ht="12.75">
      <c r="A4" s="2">
        <v>4</v>
      </c>
      <c r="B4" s="39" t="s">
        <v>15</v>
      </c>
      <c r="C4" s="14">
        <v>12</v>
      </c>
      <c r="D4" s="14">
        <v>3</v>
      </c>
      <c r="E4" s="14">
        <v>3</v>
      </c>
      <c r="F4" s="14">
        <v>7</v>
      </c>
      <c r="G4" s="14">
        <v>0</v>
      </c>
      <c r="H4" s="14"/>
      <c r="I4" s="14"/>
      <c r="J4" s="14">
        <f>D4+E4+G4</f>
        <v>6</v>
      </c>
      <c r="K4" s="14">
        <f>L4-C4</f>
        <v>13</v>
      </c>
      <c r="L4" s="14">
        <f t="shared" si="0"/>
        <v>25</v>
      </c>
    </row>
    <row r="5" spans="1:12" ht="12.75">
      <c r="A5" s="2">
        <v>5</v>
      </c>
      <c r="B5" s="39" t="s">
        <v>96</v>
      </c>
      <c r="C5" s="14">
        <v>0</v>
      </c>
      <c r="D5" s="14">
        <v>7</v>
      </c>
      <c r="E5" s="14">
        <v>4</v>
      </c>
      <c r="F5" s="14">
        <v>4</v>
      </c>
      <c r="G5" s="14">
        <v>12</v>
      </c>
      <c r="H5" s="14"/>
      <c r="I5" s="14"/>
      <c r="J5" s="14">
        <f>C5+F5+E5</f>
        <v>8</v>
      </c>
      <c r="K5" s="14">
        <f>L5-G5</f>
        <v>15</v>
      </c>
      <c r="L5" s="14">
        <f t="shared" si="0"/>
        <v>27</v>
      </c>
    </row>
    <row r="6" spans="1:12" ht="12.75">
      <c r="A6" s="2">
        <v>6</v>
      </c>
      <c r="B6" s="39" t="s">
        <v>19</v>
      </c>
      <c r="C6" s="14">
        <v>21</v>
      </c>
      <c r="D6" s="14">
        <v>8</v>
      </c>
      <c r="E6" s="14">
        <v>6</v>
      </c>
      <c r="F6" s="14">
        <v>2</v>
      </c>
      <c r="G6" s="14">
        <v>3</v>
      </c>
      <c r="H6" s="14"/>
      <c r="I6" s="14"/>
      <c r="J6" s="14">
        <f>E6+F6+G6</f>
        <v>11</v>
      </c>
      <c r="K6" s="14">
        <f>L6-C6</f>
        <v>19</v>
      </c>
      <c r="L6" s="14">
        <f t="shared" si="0"/>
        <v>40</v>
      </c>
    </row>
    <row r="7" spans="1:12" ht="12.75">
      <c r="A7" s="2">
        <v>7</v>
      </c>
      <c r="B7" s="2" t="s">
        <v>17</v>
      </c>
      <c r="C7" s="14">
        <v>5</v>
      </c>
      <c r="D7" s="14">
        <v>9</v>
      </c>
      <c r="E7" s="14">
        <v>7</v>
      </c>
      <c r="F7" s="14">
        <v>5</v>
      </c>
      <c r="G7" s="45">
        <v>15</v>
      </c>
      <c r="H7" s="14"/>
      <c r="I7" s="14"/>
      <c r="J7" s="14">
        <f>C7+F7+E7</f>
        <v>17</v>
      </c>
      <c r="K7" s="14">
        <f>L7-G7</f>
        <v>26</v>
      </c>
      <c r="L7" s="14">
        <f t="shared" si="0"/>
        <v>41</v>
      </c>
    </row>
    <row r="8" spans="1:12" ht="12.75">
      <c r="A8" s="2">
        <v>8</v>
      </c>
      <c r="B8" s="39" t="s">
        <v>20</v>
      </c>
      <c r="C8" s="14">
        <v>7</v>
      </c>
      <c r="D8" s="14">
        <v>6</v>
      </c>
      <c r="E8" s="14">
        <v>12</v>
      </c>
      <c r="F8" s="14">
        <v>9</v>
      </c>
      <c r="G8" s="14">
        <v>5</v>
      </c>
      <c r="H8" s="14"/>
      <c r="I8" s="14"/>
      <c r="J8" s="14">
        <f>C8+D8+G8</f>
        <v>18</v>
      </c>
      <c r="K8" s="14">
        <f>L8-E8</f>
        <v>27</v>
      </c>
      <c r="L8" s="14">
        <f t="shared" si="0"/>
        <v>39</v>
      </c>
    </row>
    <row r="9" spans="1:12" ht="12.75">
      <c r="A9" s="2">
        <v>9</v>
      </c>
      <c r="B9" s="2" t="s">
        <v>16</v>
      </c>
      <c r="C9" s="14">
        <v>25</v>
      </c>
      <c r="D9" s="14">
        <v>2</v>
      </c>
      <c r="E9" s="14">
        <v>5</v>
      </c>
      <c r="F9" s="14">
        <v>6</v>
      </c>
      <c r="G9" s="45">
        <v>15</v>
      </c>
      <c r="H9" s="14"/>
      <c r="I9" s="14"/>
      <c r="J9" s="14">
        <f>D9+E9+F9</f>
        <v>13</v>
      </c>
      <c r="K9" s="14">
        <f>L9-C9</f>
        <v>28</v>
      </c>
      <c r="L9" s="14">
        <f t="shared" si="0"/>
        <v>53</v>
      </c>
    </row>
    <row r="10" spans="1:12" ht="12.75">
      <c r="A10" s="2">
        <v>10</v>
      </c>
      <c r="B10" s="39" t="s">
        <v>18</v>
      </c>
      <c r="C10" s="14">
        <v>10</v>
      </c>
      <c r="D10" s="14">
        <v>4</v>
      </c>
      <c r="E10" s="45">
        <v>23</v>
      </c>
      <c r="F10" s="45">
        <v>13</v>
      </c>
      <c r="G10" s="14">
        <v>4</v>
      </c>
      <c r="H10" s="14"/>
      <c r="I10" s="14"/>
      <c r="J10" s="14">
        <f>C10+D10+G10</f>
        <v>18</v>
      </c>
      <c r="K10" s="14">
        <f>L10-E10</f>
        <v>31</v>
      </c>
      <c r="L10" s="14">
        <f t="shared" si="0"/>
        <v>54</v>
      </c>
    </row>
    <row r="11" spans="1:12" ht="12.75">
      <c r="A11" s="2">
        <v>11</v>
      </c>
      <c r="B11" s="39" t="s">
        <v>97</v>
      </c>
      <c r="C11" s="14">
        <v>4</v>
      </c>
      <c r="D11" s="45">
        <v>35</v>
      </c>
      <c r="E11" s="14">
        <v>9</v>
      </c>
      <c r="F11" s="45">
        <v>13</v>
      </c>
      <c r="G11" s="45">
        <v>15</v>
      </c>
      <c r="H11" s="14"/>
      <c r="I11" s="14"/>
      <c r="J11" s="14">
        <f>C11+E11+F11</f>
        <v>26</v>
      </c>
      <c r="K11" s="14">
        <f>L11-D11</f>
        <v>41</v>
      </c>
      <c r="L11" s="14">
        <f t="shared" si="0"/>
        <v>76</v>
      </c>
    </row>
    <row r="12" spans="1:12" ht="12.75">
      <c r="A12" s="2">
        <v>12</v>
      </c>
      <c r="B12" s="39" t="s">
        <v>23</v>
      </c>
      <c r="C12" s="14">
        <v>11</v>
      </c>
      <c r="D12" s="14">
        <v>10</v>
      </c>
      <c r="E12" s="14">
        <v>8</v>
      </c>
      <c r="F12" s="45">
        <v>13</v>
      </c>
      <c r="G12" s="45">
        <v>15</v>
      </c>
      <c r="H12" s="14"/>
      <c r="I12" s="14"/>
      <c r="J12" s="14">
        <f>D12+E12+C12</f>
        <v>29</v>
      </c>
      <c r="K12" s="14">
        <f>L12-G12</f>
        <v>42</v>
      </c>
      <c r="L12" s="14">
        <f t="shared" si="0"/>
        <v>57</v>
      </c>
    </row>
    <row r="13" spans="1:12" ht="12.75">
      <c r="A13" s="2">
        <v>13</v>
      </c>
      <c r="B13" s="39" t="s">
        <v>21</v>
      </c>
      <c r="C13" s="14">
        <v>9</v>
      </c>
      <c r="D13" s="14">
        <v>11</v>
      </c>
      <c r="E13" s="14">
        <v>13</v>
      </c>
      <c r="F13" s="45">
        <v>13</v>
      </c>
      <c r="G13" s="14">
        <v>11</v>
      </c>
      <c r="H13" s="14"/>
      <c r="I13" s="14"/>
      <c r="J13" s="14">
        <f>C13+D13+G13</f>
        <v>31</v>
      </c>
      <c r="K13" s="14">
        <f>L13-F13</f>
        <v>44</v>
      </c>
      <c r="L13" s="14">
        <f t="shared" si="0"/>
        <v>57</v>
      </c>
    </row>
    <row r="14" spans="1:12" ht="12.75">
      <c r="A14" s="2">
        <v>14</v>
      </c>
      <c r="B14" s="39" t="s">
        <v>24</v>
      </c>
      <c r="C14" s="14">
        <v>14</v>
      </c>
      <c r="D14" s="14">
        <v>13</v>
      </c>
      <c r="E14" s="14">
        <v>20</v>
      </c>
      <c r="F14" s="14">
        <v>11</v>
      </c>
      <c r="G14" s="14">
        <v>7</v>
      </c>
      <c r="H14" s="14"/>
      <c r="I14" s="14"/>
      <c r="J14" s="14">
        <f>D14+F14+G14</f>
        <v>31</v>
      </c>
      <c r="K14" s="14">
        <f>L14-E14</f>
        <v>45</v>
      </c>
      <c r="L14" s="14">
        <f t="shared" si="0"/>
        <v>65</v>
      </c>
    </row>
    <row r="15" spans="1:12" ht="12.75">
      <c r="A15" s="2">
        <v>15</v>
      </c>
      <c r="B15" s="79" t="s">
        <v>98</v>
      </c>
      <c r="C15" s="14">
        <v>20</v>
      </c>
      <c r="D15" s="14">
        <v>21</v>
      </c>
      <c r="E15" s="14">
        <v>10</v>
      </c>
      <c r="F15" s="14">
        <v>8</v>
      </c>
      <c r="G15" s="14">
        <v>10</v>
      </c>
      <c r="H15" s="14"/>
      <c r="I15" s="14"/>
      <c r="J15" s="14">
        <f>E15+F15+G15</f>
        <v>28</v>
      </c>
      <c r="K15" s="14">
        <f>L15-D15</f>
        <v>48</v>
      </c>
      <c r="L15" s="14">
        <f t="shared" si="0"/>
        <v>69</v>
      </c>
    </row>
    <row r="16" spans="1:12" ht="12.75">
      <c r="A16" s="2">
        <v>16</v>
      </c>
      <c r="B16" s="39" t="s">
        <v>65</v>
      </c>
      <c r="C16" s="14">
        <v>6</v>
      </c>
      <c r="D16" s="45">
        <v>35</v>
      </c>
      <c r="E16" s="14">
        <v>16</v>
      </c>
      <c r="F16" s="45">
        <v>13</v>
      </c>
      <c r="G16" s="45">
        <v>15</v>
      </c>
      <c r="H16" s="14"/>
      <c r="I16" s="14"/>
      <c r="J16" s="14">
        <f>C16+E16+F16</f>
        <v>35</v>
      </c>
      <c r="K16" s="14">
        <f>L16-D16</f>
        <v>50</v>
      </c>
      <c r="L16" s="14">
        <f t="shared" si="0"/>
        <v>85</v>
      </c>
    </row>
    <row r="17" spans="1:12" ht="12.75">
      <c r="A17" s="2">
        <v>17</v>
      </c>
      <c r="B17" s="39" t="s">
        <v>22</v>
      </c>
      <c r="C17" s="14">
        <v>13</v>
      </c>
      <c r="D17" s="14">
        <v>12</v>
      </c>
      <c r="E17" s="14">
        <v>22</v>
      </c>
      <c r="F17" s="45">
        <v>13</v>
      </c>
      <c r="G17" s="45">
        <v>15</v>
      </c>
      <c r="H17" s="14"/>
      <c r="I17" s="14"/>
      <c r="J17" s="14">
        <f>C17+D17+F17</f>
        <v>38</v>
      </c>
      <c r="K17" s="14">
        <f>L17-E17</f>
        <v>53</v>
      </c>
      <c r="L17" s="14">
        <f t="shared" si="0"/>
        <v>75</v>
      </c>
    </row>
    <row r="18" spans="1:12" ht="12.75">
      <c r="A18" s="2">
        <v>18</v>
      </c>
      <c r="B18" s="39" t="s">
        <v>99</v>
      </c>
      <c r="C18" s="14">
        <v>17</v>
      </c>
      <c r="D18" s="14">
        <v>19</v>
      </c>
      <c r="E18" s="14">
        <v>11</v>
      </c>
      <c r="F18" s="45">
        <v>13</v>
      </c>
      <c r="G18" s="45">
        <v>15</v>
      </c>
      <c r="H18" s="14"/>
      <c r="I18" s="14"/>
      <c r="J18" s="14">
        <f>E18+C18+D18</f>
        <v>47</v>
      </c>
      <c r="K18" s="14">
        <f>L18-D18</f>
        <v>56</v>
      </c>
      <c r="L18" s="14">
        <f t="shared" si="0"/>
        <v>75</v>
      </c>
    </row>
    <row r="19" spans="1:12" ht="12.75">
      <c r="A19" s="2">
        <v>19</v>
      </c>
      <c r="B19" s="39" t="s">
        <v>26</v>
      </c>
      <c r="C19" s="14">
        <v>8</v>
      </c>
      <c r="D19" s="14">
        <v>22</v>
      </c>
      <c r="E19" s="45">
        <v>23</v>
      </c>
      <c r="F19" s="45">
        <v>13</v>
      </c>
      <c r="G19" s="14">
        <v>14</v>
      </c>
      <c r="H19" s="14"/>
      <c r="I19" s="14"/>
      <c r="J19" s="14">
        <f>C19+D19+G19</f>
        <v>44</v>
      </c>
      <c r="K19" s="14">
        <f>L19-E19</f>
        <v>57</v>
      </c>
      <c r="L19" s="14">
        <f t="shared" si="0"/>
        <v>80</v>
      </c>
    </row>
    <row r="20" spans="1:12" ht="12.75">
      <c r="A20" s="2">
        <v>20</v>
      </c>
      <c r="B20" s="46" t="s">
        <v>25</v>
      </c>
      <c r="C20" s="14">
        <v>19</v>
      </c>
      <c r="D20" s="14">
        <v>16</v>
      </c>
      <c r="E20" s="14">
        <v>18</v>
      </c>
      <c r="F20" s="45">
        <v>13</v>
      </c>
      <c r="G20" s="14">
        <v>13</v>
      </c>
      <c r="H20" s="14"/>
      <c r="I20" s="14"/>
      <c r="J20" s="14">
        <f>D20+E20+G20</f>
        <v>47</v>
      </c>
      <c r="K20" s="14">
        <f>L20-C20</f>
        <v>60</v>
      </c>
      <c r="L20" s="14">
        <f t="shared" si="0"/>
        <v>79</v>
      </c>
    </row>
    <row r="21" spans="1:12" ht="12.75">
      <c r="A21" s="2">
        <v>21</v>
      </c>
      <c r="B21" s="2" t="s">
        <v>100</v>
      </c>
      <c r="C21" s="47">
        <v>15</v>
      </c>
      <c r="D21" s="14">
        <v>18</v>
      </c>
      <c r="E21" s="45">
        <v>23</v>
      </c>
      <c r="F21" s="45">
        <v>13</v>
      </c>
      <c r="G21" s="45">
        <v>15</v>
      </c>
      <c r="H21" s="14"/>
      <c r="I21" s="14"/>
      <c r="J21" s="14">
        <f>C21+D21+F21</f>
        <v>46</v>
      </c>
      <c r="K21" s="14">
        <f>L21-E21</f>
        <v>61</v>
      </c>
      <c r="L21" s="14">
        <f t="shared" si="0"/>
        <v>84</v>
      </c>
    </row>
    <row r="22" spans="1:12" ht="12.75">
      <c r="A22" s="2">
        <v>22</v>
      </c>
      <c r="B22" s="46" t="s">
        <v>63</v>
      </c>
      <c r="C22" s="14">
        <v>18</v>
      </c>
      <c r="D22" s="14">
        <v>20</v>
      </c>
      <c r="E22" s="14">
        <v>17</v>
      </c>
      <c r="F22" s="45">
        <v>13</v>
      </c>
      <c r="G22" s="45">
        <v>15</v>
      </c>
      <c r="H22" s="14"/>
      <c r="I22" s="14"/>
      <c r="J22" s="14">
        <f>F22+G22+E22</f>
        <v>45</v>
      </c>
      <c r="K22" s="14">
        <f>L22-D22</f>
        <v>63</v>
      </c>
      <c r="L22" s="14">
        <f t="shared" si="0"/>
        <v>83</v>
      </c>
    </row>
    <row r="23" spans="1:12" ht="12.75">
      <c r="A23" s="2">
        <v>23</v>
      </c>
      <c r="B23" s="2" t="s">
        <v>101</v>
      </c>
      <c r="C23" s="45">
        <v>32</v>
      </c>
      <c r="D23" s="14">
        <v>14</v>
      </c>
      <c r="E23" s="45">
        <v>23</v>
      </c>
      <c r="F23" s="45">
        <v>13</v>
      </c>
      <c r="G23" s="45">
        <v>15</v>
      </c>
      <c r="H23" s="14"/>
      <c r="I23" s="14"/>
      <c r="J23" s="14">
        <f>D23+F23+G23</f>
        <v>42</v>
      </c>
      <c r="K23" s="14">
        <f>L23-C23</f>
        <v>65</v>
      </c>
      <c r="L23" s="14">
        <f t="shared" si="0"/>
        <v>97</v>
      </c>
    </row>
    <row r="24" spans="1:12" ht="12.75">
      <c r="A24" s="2">
        <v>24</v>
      </c>
      <c r="B24" s="2" t="s">
        <v>102</v>
      </c>
      <c r="C24" s="14">
        <v>23</v>
      </c>
      <c r="D24" s="45">
        <v>35</v>
      </c>
      <c r="E24" s="14">
        <v>14</v>
      </c>
      <c r="F24" s="45">
        <v>13</v>
      </c>
      <c r="G24" s="45">
        <v>15</v>
      </c>
      <c r="H24" s="14"/>
      <c r="I24" s="14"/>
      <c r="J24" s="14">
        <f>G24+E24+F24</f>
        <v>42</v>
      </c>
      <c r="K24" s="14">
        <f>L24-D24</f>
        <v>65</v>
      </c>
      <c r="L24" s="14">
        <f t="shared" si="0"/>
        <v>100</v>
      </c>
    </row>
    <row r="25" spans="1:12" ht="12.75">
      <c r="A25" s="2">
        <v>25</v>
      </c>
      <c r="B25" s="46" t="s">
        <v>103</v>
      </c>
      <c r="C25" s="14">
        <v>29</v>
      </c>
      <c r="D25" s="14">
        <v>24</v>
      </c>
      <c r="E25" s="14">
        <v>15</v>
      </c>
      <c r="F25" s="14">
        <v>12</v>
      </c>
      <c r="G25" s="45">
        <v>15</v>
      </c>
      <c r="H25" s="14"/>
      <c r="I25" s="14"/>
      <c r="J25" s="14">
        <f>E25+F25+G25</f>
        <v>42</v>
      </c>
      <c r="K25" s="14">
        <f>L25-C25</f>
        <v>66</v>
      </c>
      <c r="L25" s="14">
        <f t="shared" si="0"/>
        <v>95</v>
      </c>
    </row>
    <row r="26" spans="1:12" ht="12.75">
      <c r="A26" s="2">
        <v>26</v>
      </c>
      <c r="B26" s="2" t="s">
        <v>104</v>
      </c>
      <c r="C26" s="45">
        <v>32</v>
      </c>
      <c r="D26" s="14">
        <v>15</v>
      </c>
      <c r="E26" s="45">
        <v>23</v>
      </c>
      <c r="F26" s="45">
        <v>13</v>
      </c>
      <c r="G26" s="45">
        <v>15</v>
      </c>
      <c r="H26" s="14"/>
      <c r="I26" s="14"/>
      <c r="J26" s="14">
        <f>D26+F26+G26</f>
        <v>43</v>
      </c>
      <c r="K26" s="14">
        <f>L26-C26</f>
        <v>66</v>
      </c>
      <c r="L26" s="14">
        <f t="shared" si="0"/>
        <v>98</v>
      </c>
    </row>
    <row r="27" spans="1:12" ht="12.75">
      <c r="A27" s="2">
        <v>27</v>
      </c>
      <c r="B27" s="2" t="s">
        <v>105</v>
      </c>
      <c r="C27" s="14">
        <v>16</v>
      </c>
      <c r="D27" s="14">
        <v>30</v>
      </c>
      <c r="E27" s="45">
        <v>23</v>
      </c>
      <c r="F27" s="45">
        <v>13</v>
      </c>
      <c r="G27" s="45">
        <v>15</v>
      </c>
      <c r="H27" s="14"/>
      <c r="I27" s="14"/>
      <c r="J27" s="14">
        <f>C27+F27+G27</f>
        <v>44</v>
      </c>
      <c r="K27" s="14">
        <f>L27-D27</f>
        <v>67</v>
      </c>
      <c r="L27" s="14">
        <f t="shared" si="0"/>
        <v>97</v>
      </c>
    </row>
    <row r="28" spans="1:12" ht="12.75">
      <c r="A28" s="2">
        <v>28</v>
      </c>
      <c r="B28" s="2" t="s">
        <v>106</v>
      </c>
      <c r="C28" s="45">
        <v>32</v>
      </c>
      <c r="D28" s="14">
        <v>17</v>
      </c>
      <c r="E28" s="45">
        <v>23</v>
      </c>
      <c r="F28" s="45">
        <v>13</v>
      </c>
      <c r="G28" s="45">
        <v>15</v>
      </c>
      <c r="H28" s="14"/>
      <c r="I28" s="14"/>
      <c r="J28" s="14">
        <f>G28+D28+F28</f>
        <v>45</v>
      </c>
      <c r="K28" s="14">
        <f>L28-C28</f>
        <v>68</v>
      </c>
      <c r="L28" s="14">
        <f t="shared" si="0"/>
        <v>100</v>
      </c>
    </row>
    <row r="29" spans="1:12" ht="12.75">
      <c r="A29" s="2">
        <v>29</v>
      </c>
      <c r="B29" s="2" t="s">
        <v>119</v>
      </c>
      <c r="C29" s="14">
        <v>28</v>
      </c>
      <c r="D29" s="14">
        <v>25</v>
      </c>
      <c r="E29" s="45">
        <v>23</v>
      </c>
      <c r="F29" s="45">
        <v>13</v>
      </c>
      <c r="G29" s="14">
        <v>9</v>
      </c>
      <c r="H29" s="14"/>
      <c r="I29" s="14"/>
      <c r="J29" s="14">
        <f>E29+F29+G29</f>
        <v>45</v>
      </c>
      <c r="K29" s="14">
        <f>L29-C29</f>
        <v>70</v>
      </c>
      <c r="L29" s="14">
        <f t="shared" si="0"/>
        <v>98</v>
      </c>
    </row>
    <row r="30" spans="1:12" ht="12.75">
      <c r="A30" s="2">
        <v>30</v>
      </c>
      <c r="B30" s="2" t="s">
        <v>64</v>
      </c>
      <c r="C30" s="45">
        <v>32</v>
      </c>
      <c r="D30" s="45">
        <v>35</v>
      </c>
      <c r="E30" s="14">
        <v>21</v>
      </c>
      <c r="F30" s="45">
        <v>13</v>
      </c>
      <c r="G30" s="14">
        <v>6</v>
      </c>
      <c r="H30" s="14"/>
      <c r="I30" s="14"/>
      <c r="J30" s="14">
        <f>E30+F30+G30</f>
        <v>40</v>
      </c>
      <c r="K30" s="14">
        <f>L30-D30</f>
        <v>72</v>
      </c>
      <c r="L30" s="14">
        <f t="shared" si="0"/>
        <v>107</v>
      </c>
    </row>
    <row r="31" spans="1:12" ht="12.75">
      <c r="A31" s="2">
        <v>31</v>
      </c>
      <c r="B31" s="2" t="s">
        <v>67</v>
      </c>
      <c r="C31" s="14">
        <v>26</v>
      </c>
      <c r="D31" s="45">
        <v>35</v>
      </c>
      <c r="E31" s="14">
        <v>19</v>
      </c>
      <c r="F31" s="45">
        <v>13</v>
      </c>
      <c r="G31" s="45">
        <v>15</v>
      </c>
      <c r="H31" s="14"/>
      <c r="I31" s="14"/>
      <c r="J31" s="14">
        <f>E31+F31+G31</f>
        <v>47</v>
      </c>
      <c r="K31" s="14">
        <f>L31-D31</f>
        <v>73</v>
      </c>
      <c r="L31" s="14">
        <f t="shared" si="0"/>
        <v>108</v>
      </c>
    </row>
    <row r="32" spans="1:12" ht="12.75">
      <c r="A32" s="2">
        <v>32</v>
      </c>
      <c r="B32" s="2" t="s">
        <v>107</v>
      </c>
      <c r="C32" s="14">
        <v>30</v>
      </c>
      <c r="D32" s="14">
        <v>23</v>
      </c>
      <c r="E32" s="45">
        <v>23</v>
      </c>
      <c r="F32" s="45">
        <v>13</v>
      </c>
      <c r="G32" s="45">
        <v>15</v>
      </c>
      <c r="H32" s="14"/>
      <c r="I32" s="14"/>
      <c r="J32" s="14">
        <f>D32+G32+F32</f>
        <v>51</v>
      </c>
      <c r="K32" s="14">
        <f>L32-C32</f>
        <v>74</v>
      </c>
      <c r="L32" s="14">
        <f t="shared" si="0"/>
        <v>104</v>
      </c>
    </row>
    <row r="33" spans="1:12" ht="12.75">
      <c r="A33" s="2">
        <v>33</v>
      </c>
      <c r="B33" s="2" t="s">
        <v>108</v>
      </c>
      <c r="C33" s="14">
        <v>24</v>
      </c>
      <c r="D33" s="45">
        <v>35</v>
      </c>
      <c r="E33" s="45">
        <v>23</v>
      </c>
      <c r="F33" s="45">
        <v>13</v>
      </c>
      <c r="G33" s="45">
        <v>15</v>
      </c>
      <c r="H33" s="14"/>
      <c r="I33" s="14"/>
      <c r="J33" s="14">
        <f>E33+G33+F33</f>
        <v>51</v>
      </c>
      <c r="K33" s="14">
        <f>L33-D33</f>
        <v>75</v>
      </c>
      <c r="L33" s="14">
        <f t="shared" si="0"/>
        <v>110</v>
      </c>
    </row>
    <row r="34" spans="1:12" ht="12.75">
      <c r="A34" s="2">
        <v>34</v>
      </c>
      <c r="B34" s="46" t="s">
        <v>109</v>
      </c>
      <c r="C34" s="45">
        <v>32</v>
      </c>
      <c r="D34" s="45">
        <v>35</v>
      </c>
      <c r="E34" s="45">
        <v>23</v>
      </c>
      <c r="F34" s="45">
        <v>13</v>
      </c>
      <c r="G34" s="14">
        <v>8</v>
      </c>
      <c r="H34" s="14"/>
      <c r="I34" s="14"/>
      <c r="J34" s="14">
        <f>F34+G34+E34</f>
        <v>44</v>
      </c>
      <c r="K34" s="14">
        <f>L34-D34</f>
        <v>76</v>
      </c>
      <c r="L34" s="14">
        <f t="shared" si="0"/>
        <v>111</v>
      </c>
    </row>
    <row r="35" spans="1:12" ht="12.75">
      <c r="A35" s="2">
        <v>35</v>
      </c>
      <c r="B35" s="2" t="s">
        <v>110</v>
      </c>
      <c r="C35" s="14">
        <v>15</v>
      </c>
      <c r="D35" s="14">
        <v>34</v>
      </c>
      <c r="E35" s="45">
        <v>23</v>
      </c>
      <c r="F35" s="45">
        <v>13</v>
      </c>
      <c r="G35" s="45">
        <v>15</v>
      </c>
      <c r="H35" s="14"/>
      <c r="I35" s="14"/>
      <c r="J35" s="14">
        <f>C35+G35+F35</f>
        <v>43</v>
      </c>
      <c r="K35" s="14">
        <f>L35-E35</f>
        <v>77</v>
      </c>
      <c r="L35" s="14">
        <f t="shared" si="0"/>
        <v>100</v>
      </c>
    </row>
    <row r="36" spans="1:12" ht="12.75">
      <c r="A36" s="2">
        <v>36</v>
      </c>
      <c r="B36" s="2" t="s">
        <v>111</v>
      </c>
      <c r="C36" s="45">
        <v>32</v>
      </c>
      <c r="D36" s="14">
        <v>26</v>
      </c>
      <c r="E36" s="45">
        <v>23</v>
      </c>
      <c r="F36" s="45">
        <v>13</v>
      </c>
      <c r="G36" s="45">
        <v>15</v>
      </c>
      <c r="H36" s="14"/>
      <c r="I36" s="14"/>
      <c r="J36" s="14">
        <f>G36+E36+F36</f>
        <v>51</v>
      </c>
      <c r="K36" s="14">
        <f>L36-C36</f>
        <v>77</v>
      </c>
      <c r="L36" s="14">
        <f t="shared" si="0"/>
        <v>109</v>
      </c>
    </row>
    <row r="37" spans="1:12" ht="12.75">
      <c r="A37" s="2">
        <v>37</v>
      </c>
      <c r="B37" s="2" t="s">
        <v>112</v>
      </c>
      <c r="C37" s="14">
        <v>27</v>
      </c>
      <c r="D37" s="14">
        <v>32</v>
      </c>
      <c r="E37" s="45">
        <v>23</v>
      </c>
      <c r="F37" s="45">
        <v>13</v>
      </c>
      <c r="G37" s="45">
        <v>15</v>
      </c>
      <c r="H37" s="14"/>
      <c r="I37" s="14"/>
      <c r="J37" s="14">
        <f>G37+E37+F37</f>
        <v>51</v>
      </c>
      <c r="K37" s="14">
        <f>L37-D37</f>
        <v>78</v>
      </c>
      <c r="L37" s="14">
        <f t="shared" si="0"/>
        <v>110</v>
      </c>
    </row>
    <row r="38" spans="1:12" ht="12.75">
      <c r="A38" s="2">
        <v>38</v>
      </c>
      <c r="B38" s="2" t="s">
        <v>113</v>
      </c>
      <c r="C38" s="45">
        <v>32</v>
      </c>
      <c r="D38" s="14">
        <v>27</v>
      </c>
      <c r="E38" s="45">
        <v>23</v>
      </c>
      <c r="F38" s="45">
        <v>13</v>
      </c>
      <c r="G38" s="45">
        <v>15</v>
      </c>
      <c r="H38" s="14"/>
      <c r="I38" s="14"/>
      <c r="J38" s="14">
        <f>G38+E38+F38</f>
        <v>51</v>
      </c>
      <c r="K38" s="14">
        <f>L38-C38</f>
        <v>78</v>
      </c>
      <c r="L38" s="14">
        <f t="shared" si="0"/>
        <v>110</v>
      </c>
    </row>
    <row r="39" spans="1:12" ht="12.75">
      <c r="A39" s="2">
        <v>39</v>
      </c>
      <c r="B39" s="2" t="s">
        <v>114</v>
      </c>
      <c r="C39" s="45">
        <v>32</v>
      </c>
      <c r="D39" s="14">
        <v>28</v>
      </c>
      <c r="E39" s="45">
        <v>23</v>
      </c>
      <c r="F39" s="45">
        <v>13</v>
      </c>
      <c r="G39" s="45">
        <v>15</v>
      </c>
      <c r="H39" s="14"/>
      <c r="I39" s="14"/>
      <c r="J39" s="14">
        <f>G39+E39+F39</f>
        <v>51</v>
      </c>
      <c r="K39" s="14">
        <f>L39-C39</f>
        <v>79</v>
      </c>
      <c r="L39" s="14">
        <f t="shared" si="0"/>
        <v>111</v>
      </c>
    </row>
    <row r="40" spans="1:12" ht="12.75">
      <c r="A40" s="2">
        <v>40</v>
      </c>
      <c r="B40" s="2" t="s">
        <v>115</v>
      </c>
      <c r="C40" s="45">
        <v>32</v>
      </c>
      <c r="D40" s="45">
        <v>35</v>
      </c>
      <c r="E40" s="45">
        <v>23</v>
      </c>
      <c r="F40" s="14">
        <v>10</v>
      </c>
      <c r="G40" s="45">
        <v>15</v>
      </c>
      <c r="H40" s="14"/>
      <c r="I40" s="14"/>
      <c r="J40" s="14">
        <f>F40+G40+E40</f>
        <v>48</v>
      </c>
      <c r="K40" s="14">
        <f>L40-D40</f>
        <v>80</v>
      </c>
      <c r="L40" s="14">
        <f t="shared" si="0"/>
        <v>115</v>
      </c>
    </row>
    <row r="41" spans="1:12" ht="12.75">
      <c r="A41" s="2">
        <v>41</v>
      </c>
      <c r="B41" s="2" t="s">
        <v>116</v>
      </c>
      <c r="C41" s="45">
        <v>32</v>
      </c>
      <c r="D41" s="14">
        <v>29</v>
      </c>
      <c r="E41" s="45">
        <v>23</v>
      </c>
      <c r="F41" s="45">
        <v>13</v>
      </c>
      <c r="G41" s="45">
        <v>15</v>
      </c>
      <c r="H41" s="14"/>
      <c r="I41" s="14"/>
      <c r="J41" s="14">
        <f>E41+G41+F41</f>
        <v>51</v>
      </c>
      <c r="K41" s="14">
        <f>L41-C41</f>
        <v>80</v>
      </c>
      <c r="L41" s="14">
        <f t="shared" si="0"/>
        <v>112</v>
      </c>
    </row>
    <row r="42" spans="1:12" ht="12.75">
      <c r="A42" s="2">
        <v>42</v>
      </c>
      <c r="B42" s="2" t="s">
        <v>117</v>
      </c>
      <c r="C42" s="14">
        <v>31</v>
      </c>
      <c r="D42" s="14">
        <v>31</v>
      </c>
      <c r="E42" s="45">
        <v>23</v>
      </c>
      <c r="F42" s="45">
        <v>13</v>
      </c>
      <c r="G42" s="45">
        <v>15</v>
      </c>
      <c r="H42" s="14"/>
      <c r="I42" s="14"/>
      <c r="J42" s="14">
        <f>G42+E42+F42</f>
        <v>51</v>
      </c>
      <c r="K42" s="14">
        <f>L42-C42</f>
        <v>82</v>
      </c>
      <c r="L42" s="14">
        <f t="shared" si="0"/>
        <v>113</v>
      </c>
    </row>
    <row r="43" spans="1:12" ht="12.75">
      <c r="A43" s="32">
        <v>43</v>
      </c>
      <c r="B43" s="2" t="s">
        <v>118</v>
      </c>
      <c r="C43" s="45">
        <v>32</v>
      </c>
      <c r="D43" s="14">
        <v>33</v>
      </c>
      <c r="E43" s="45">
        <v>23</v>
      </c>
      <c r="F43" s="45">
        <v>13</v>
      </c>
      <c r="G43" s="45">
        <v>15</v>
      </c>
      <c r="H43" s="14"/>
      <c r="I43" s="14"/>
      <c r="J43" s="14">
        <f>F43+E43+G43</f>
        <v>51</v>
      </c>
      <c r="K43" s="14">
        <f>L43-D43</f>
        <v>83</v>
      </c>
      <c r="L43" s="14">
        <f t="shared" si="0"/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.25390625" style="0" customWidth="1"/>
    <col min="2" max="2" width="45.375" style="0" customWidth="1"/>
    <col min="11" max="12" width="9.375" style="0" customWidth="1"/>
  </cols>
  <sheetData>
    <row r="1" spans="2:12" ht="12.75">
      <c r="B1" s="99" t="s">
        <v>149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2.75">
      <c r="B2" s="99" t="s">
        <v>150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12.7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25.5">
      <c r="B4" s="65" t="s">
        <v>148</v>
      </c>
      <c r="C4" s="62" t="s">
        <v>3</v>
      </c>
      <c r="D4" s="62" t="s">
        <v>5</v>
      </c>
      <c r="E4" s="62" t="s">
        <v>6</v>
      </c>
      <c r="F4" s="62" t="s">
        <v>4</v>
      </c>
      <c r="G4" s="62" t="s">
        <v>143</v>
      </c>
      <c r="H4" s="62" t="s">
        <v>27</v>
      </c>
      <c r="I4" s="62" t="s">
        <v>8</v>
      </c>
      <c r="J4" s="62" t="s">
        <v>7</v>
      </c>
      <c r="K4" s="62" t="s">
        <v>9</v>
      </c>
      <c r="L4" s="62" t="s">
        <v>144</v>
      </c>
    </row>
    <row r="5" spans="2:12" ht="25.5" customHeight="1">
      <c r="B5" s="67" t="s">
        <v>152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26.25" customHeight="1">
      <c r="B6" s="63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2" ht="25.5" customHeight="1">
      <c r="B7" s="63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25.5" customHeight="1">
      <c r="B8" s="63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25.5" customHeight="1">
      <c r="B9" s="63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25.5" customHeight="1">
      <c r="B10" s="63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2:12" ht="24.75" customHeight="1">
      <c r="B11" s="63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2:12" ht="26.25" customHeight="1">
      <c r="B12" s="63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4" ht="12.75">
      <c r="B14" t="s">
        <v>151</v>
      </c>
    </row>
    <row r="16" spans="2:12" ht="12.75">
      <c r="B16" s="99" t="s">
        <v>149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 ht="12.75">
      <c r="B17" s="99" t="s">
        <v>150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 ht="12.7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 ht="25.5">
      <c r="B19" s="65" t="s">
        <v>148</v>
      </c>
      <c r="C19" s="62" t="s">
        <v>3</v>
      </c>
      <c r="D19" s="62" t="s">
        <v>5</v>
      </c>
      <c r="E19" s="62" t="s">
        <v>6</v>
      </c>
      <c r="F19" s="62" t="s">
        <v>4</v>
      </c>
      <c r="G19" s="62" t="s">
        <v>143</v>
      </c>
      <c r="H19" s="62" t="s">
        <v>27</v>
      </c>
      <c r="I19" s="62" t="s">
        <v>8</v>
      </c>
      <c r="J19" s="62" t="s">
        <v>7</v>
      </c>
      <c r="K19" s="62" t="s">
        <v>9</v>
      </c>
      <c r="L19" s="62" t="s">
        <v>144</v>
      </c>
    </row>
    <row r="20" spans="2:12" ht="25.5" customHeight="1">
      <c r="B20" s="67" t="s">
        <v>152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ht="24.75" customHeight="1">
      <c r="B21" s="63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25.5" customHeight="1">
      <c r="B22" s="63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25.5" customHeight="1">
      <c r="B23" s="63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2" ht="25.5" customHeight="1">
      <c r="B24" s="63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2" ht="25.5" customHeight="1">
      <c r="B25" s="63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2" ht="25.5" customHeight="1">
      <c r="B26" s="63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ht="24.75" customHeight="1">
      <c r="B27" s="63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9" ht="12.75">
      <c r="B29" t="s">
        <v>151</v>
      </c>
    </row>
  </sheetData>
  <sheetProtection/>
  <mergeCells count="6">
    <mergeCell ref="B17:L17"/>
    <mergeCell ref="B18:L18"/>
    <mergeCell ref="B3:L3"/>
    <mergeCell ref="B1:L1"/>
    <mergeCell ref="B2:L2"/>
    <mergeCell ref="B16:L1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">
      <selection activeCell="K18" sqref="K18"/>
    </sheetView>
  </sheetViews>
  <sheetFormatPr defaultColWidth="9.00390625" defaultRowHeight="12.75"/>
  <cols>
    <col min="1" max="1" width="9.25390625" style="0" customWidth="1"/>
    <col min="2" max="2" width="9.00390625" style="0" customWidth="1"/>
    <col min="8" max="8" width="8.875" style="0" customWidth="1"/>
  </cols>
  <sheetData>
    <row r="1" spans="1:10" ht="26.25" thickBot="1">
      <c r="A1" s="22" t="s">
        <v>48</v>
      </c>
      <c r="B1" s="42" t="s">
        <v>3</v>
      </c>
      <c r="C1" s="42" t="s">
        <v>5</v>
      </c>
      <c r="D1" s="42" t="s">
        <v>6</v>
      </c>
      <c r="E1" s="42" t="s">
        <v>4</v>
      </c>
      <c r="F1" s="42" t="s">
        <v>37</v>
      </c>
      <c r="G1" s="42" t="s">
        <v>27</v>
      </c>
      <c r="H1" s="42" t="s">
        <v>8</v>
      </c>
      <c r="I1" s="42" t="s">
        <v>7</v>
      </c>
      <c r="J1" s="43" t="s">
        <v>9</v>
      </c>
    </row>
    <row r="2" spans="1:10" ht="12.75">
      <c r="A2" s="69">
        <v>1</v>
      </c>
      <c r="B2" s="72">
        <v>1</v>
      </c>
      <c r="C2" s="15">
        <v>1</v>
      </c>
      <c r="D2" s="15">
        <v>2</v>
      </c>
      <c r="E2" s="15">
        <v>2</v>
      </c>
      <c r="F2" s="15">
        <v>2</v>
      </c>
      <c r="G2" s="15">
        <v>3</v>
      </c>
      <c r="H2" s="15">
        <v>3</v>
      </c>
      <c r="I2" s="15">
        <v>4</v>
      </c>
      <c r="J2" s="75">
        <v>4</v>
      </c>
    </row>
    <row r="3" spans="1:10" ht="12.75">
      <c r="A3" s="68">
        <v>2</v>
      </c>
      <c r="B3" s="73">
        <v>2</v>
      </c>
      <c r="C3" s="14">
        <v>2</v>
      </c>
      <c r="D3" s="14">
        <v>3</v>
      </c>
      <c r="E3" s="14">
        <v>3</v>
      </c>
      <c r="F3" s="14">
        <v>3</v>
      </c>
      <c r="G3" s="14">
        <v>4</v>
      </c>
      <c r="H3" s="14">
        <v>4</v>
      </c>
      <c r="I3" s="14">
        <v>5</v>
      </c>
      <c r="J3" s="76">
        <v>5</v>
      </c>
    </row>
    <row r="4" spans="1:10" ht="12.75">
      <c r="A4" s="68">
        <v>3</v>
      </c>
      <c r="B4" s="73">
        <v>3</v>
      </c>
      <c r="C4" s="14">
        <v>3</v>
      </c>
      <c r="D4" s="14">
        <v>4</v>
      </c>
      <c r="E4" s="14">
        <v>4</v>
      </c>
      <c r="F4" s="14">
        <v>4</v>
      </c>
      <c r="G4" s="14">
        <v>5</v>
      </c>
      <c r="H4" s="14">
        <v>5</v>
      </c>
      <c r="I4" s="14">
        <v>5.5</v>
      </c>
      <c r="J4" s="76">
        <v>5.5</v>
      </c>
    </row>
    <row r="5" spans="1:10" ht="12.75">
      <c r="A5" s="68">
        <v>4</v>
      </c>
      <c r="B5" s="73">
        <v>4</v>
      </c>
      <c r="C5" s="14">
        <v>4</v>
      </c>
      <c r="D5" s="14">
        <v>5</v>
      </c>
      <c r="E5" s="14">
        <v>5</v>
      </c>
      <c r="F5" s="14">
        <v>5</v>
      </c>
      <c r="G5" s="14">
        <v>5.5</v>
      </c>
      <c r="H5" s="14">
        <v>5.5</v>
      </c>
      <c r="I5" s="14">
        <v>6</v>
      </c>
      <c r="J5" s="76">
        <v>6</v>
      </c>
    </row>
    <row r="6" spans="1:10" ht="12.75">
      <c r="A6" s="68">
        <v>5</v>
      </c>
      <c r="B6" s="73">
        <v>5</v>
      </c>
      <c r="C6" s="14">
        <v>5</v>
      </c>
      <c r="D6" s="14">
        <v>6</v>
      </c>
      <c r="E6" s="14">
        <v>6</v>
      </c>
      <c r="F6" s="14">
        <v>6</v>
      </c>
      <c r="G6" s="14">
        <v>6</v>
      </c>
      <c r="H6" s="14">
        <v>6</v>
      </c>
      <c r="I6" s="14">
        <v>6.5</v>
      </c>
      <c r="J6" s="76">
        <v>6.5</v>
      </c>
    </row>
    <row r="7" spans="1:10" ht="12.75">
      <c r="A7" s="68">
        <v>6</v>
      </c>
      <c r="B7" s="73">
        <v>6</v>
      </c>
      <c r="C7" s="14">
        <v>6</v>
      </c>
      <c r="D7" s="14">
        <v>6.5</v>
      </c>
      <c r="E7" s="14">
        <v>6.5</v>
      </c>
      <c r="F7" s="14">
        <v>6.5</v>
      </c>
      <c r="G7" s="14">
        <v>7</v>
      </c>
      <c r="H7" s="14">
        <v>7</v>
      </c>
      <c r="I7" s="14">
        <v>7</v>
      </c>
      <c r="J7" s="76">
        <v>7</v>
      </c>
    </row>
    <row r="8" spans="1:10" ht="12.75">
      <c r="A8" s="68">
        <v>7</v>
      </c>
      <c r="B8" s="73">
        <v>7</v>
      </c>
      <c r="C8" s="14">
        <v>7</v>
      </c>
      <c r="D8" s="14">
        <v>7</v>
      </c>
      <c r="E8" s="14">
        <v>7</v>
      </c>
      <c r="F8" s="14">
        <v>7</v>
      </c>
      <c r="G8" s="14">
        <v>7.5</v>
      </c>
      <c r="H8" s="14">
        <v>7.5</v>
      </c>
      <c r="I8" s="14">
        <v>7.5</v>
      </c>
      <c r="J8" s="76">
        <v>7.5</v>
      </c>
    </row>
    <row r="9" spans="1:10" ht="12.75">
      <c r="A9" s="68">
        <v>8</v>
      </c>
      <c r="B9" s="73">
        <v>8</v>
      </c>
      <c r="C9" s="14">
        <v>8</v>
      </c>
      <c r="D9" s="14">
        <v>8</v>
      </c>
      <c r="E9" s="14">
        <v>8</v>
      </c>
      <c r="F9" s="14">
        <v>8</v>
      </c>
      <c r="G9" s="14">
        <v>7</v>
      </c>
      <c r="H9" s="14">
        <v>7</v>
      </c>
      <c r="I9" s="14">
        <v>8</v>
      </c>
      <c r="J9" s="76">
        <v>8</v>
      </c>
    </row>
    <row r="10" spans="1:10" ht="12.75">
      <c r="A10" s="68">
        <v>9</v>
      </c>
      <c r="B10" s="73">
        <v>9</v>
      </c>
      <c r="C10" s="14">
        <v>9</v>
      </c>
      <c r="D10" s="14">
        <v>9</v>
      </c>
      <c r="E10" s="14">
        <v>9</v>
      </c>
      <c r="F10" s="14">
        <v>9</v>
      </c>
      <c r="G10" s="14">
        <v>8</v>
      </c>
      <c r="H10" s="14">
        <v>8</v>
      </c>
      <c r="I10" s="14">
        <v>9</v>
      </c>
      <c r="J10" s="76">
        <v>9</v>
      </c>
    </row>
    <row r="11" spans="1:10" ht="12.75">
      <c r="A11" s="68">
        <v>10</v>
      </c>
      <c r="B11" s="73">
        <v>10</v>
      </c>
      <c r="C11" s="14">
        <v>10</v>
      </c>
      <c r="D11" s="14">
        <v>10</v>
      </c>
      <c r="E11" s="14">
        <v>10</v>
      </c>
      <c r="F11" s="14">
        <v>10</v>
      </c>
      <c r="G11" s="14">
        <v>9.5</v>
      </c>
      <c r="H11" s="14">
        <v>9.5</v>
      </c>
      <c r="I11" s="14">
        <v>9.5</v>
      </c>
      <c r="J11" s="76">
        <v>9.5</v>
      </c>
    </row>
    <row r="12" spans="1:10" ht="12.75">
      <c r="A12" s="68">
        <v>11</v>
      </c>
      <c r="B12" s="73">
        <v>11</v>
      </c>
      <c r="C12" s="14">
        <v>11</v>
      </c>
      <c r="D12" s="14">
        <v>10.5</v>
      </c>
      <c r="E12" s="14">
        <v>10.5</v>
      </c>
      <c r="F12" s="14">
        <v>10.5</v>
      </c>
      <c r="G12" s="14">
        <v>10</v>
      </c>
      <c r="H12" s="14">
        <v>10</v>
      </c>
      <c r="I12" s="14">
        <v>10</v>
      </c>
      <c r="J12" s="76">
        <v>10</v>
      </c>
    </row>
    <row r="13" spans="1:10" ht="12.75">
      <c r="A13" s="68">
        <v>12</v>
      </c>
      <c r="B13" s="73">
        <v>12</v>
      </c>
      <c r="C13" s="14">
        <v>12</v>
      </c>
      <c r="D13" s="14">
        <v>11</v>
      </c>
      <c r="E13" s="14">
        <v>11</v>
      </c>
      <c r="F13" s="14">
        <v>11</v>
      </c>
      <c r="G13" s="14">
        <v>11</v>
      </c>
      <c r="H13" s="14">
        <v>11</v>
      </c>
      <c r="I13" s="14">
        <v>10.5</v>
      </c>
      <c r="J13" s="76">
        <v>10.5</v>
      </c>
    </row>
    <row r="14" spans="1:10" ht="12.75">
      <c r="A14" s="68">
        <v>13</v>
      </c>
      <c r="B14" s="73">
        <v>13</v>
      </c>
      <c r="C14" s="14">
        <v>13</v>
      </c>
      <c r="D14" s="14">
        <v>12</v>
      </c>
      <c r="E14" s="14">
        <v>12</v>
      </c>
      <c r="F14" s="14">
        <v>12</v>
      </c>
      <c r="G14" s="14">
        <v>11.5</v>
      </c>
      <c r="H14" s="14">
        <v>11.5</v>
      </c>
      <c r="I14" s="14">
        <v>11</v>
      </c>
      <c r="J14" s="76">
        <v>11</v>
      </c>
    </row>
    <row r="15" spans="1:10" ht="12.75">
      <c r="A15" s="68">
        <v>14</v>
      </c>
      <c r="B15" s="73">
        <v>14</v>
      </c>
      <c r="C15" s="14">
        <v>14</v>
      </c>
      <c r="D15" s="14">
        <v>13</v>
      </c>
      <c r="E15" s="14">
        <v>13</v>
      </c>
      <c r="F15" s="14">
        <v>13</v>
      </c>
      <c r="G15" s="14">
        <v>12</v>
      </c>
      <c r="H15" s="14">
        <v>12</v>
      </c>
      <c r="I15" s="14">
        <v>11.5</v>
      </c>
      <c r="J15" s="76">
        <v>11.5</v>
      </c>
    </row>
    <row r="16" spans="1:10" ht="12.75">
      <c r="A16" s="68">
        <v>15</v>
      </c>
      <c r="B16" s="73">
        <v>15</v>
      </c>
      <c r="C16" s="14">
        <v>15</v>
      </c>
      <c r="D16" s="14">
        <v>14</v>
      </c>
      <c r="E16" s="14">
        <v>14</v>
      </c>
      <c r="F16" s="14">
        <v>14</v>
      </c>
      <c r="G16" s="14">
        <v>13</v>
      </c>
      <c r="H16" s="14">
        <v>13</v>
      </c>
      <c r="I16" s="14">
        <v>12</v>
      </c>
      <c r="J16" s="76">
        <v>12</v>
      </c>
    </row>
    <row r="17" spans="1:10" ht="13.5" thickBot="1">
      <c r="A17" s="70">
        <v>16</v>
      </c>
      <c r="B17" s="74">
        <v>16</v>
      </c>
      <c r="C17" s="71">
        <v>16</v>
      </c>
      <c r="D17" s="71">
        <v>15</v>
      </c>
      <c r="E17" s="71">
        <v>15</v>
      </c>
      <c r="F17" s="71">
        <v>15</v>
      </c>
      <c r="G17" s="71">
        <v>14</v>
      </c>
      <c r="H17" s="71">
        <v>14</v>
      </c>
      <c r="I17" s="71">
        <v>13</v>
      </c>
      <c r="J17" s="77">
        <v>13</v>
      </c>
    </row>
    <row r="18" spans="1:10" ht="12.7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ht="13.5" thickBot="1"/>
    <row r="21" spans="1:10" ht="26.25" thickBot="1">
      <c r="A21" s="22" t="s">
        <v>48</v>
      </c>
      <c r="B21" s="42" t="s">
        <v>3</v>
      </c>
      <c r="C21" s="42" t="s">
        <v>5</v>
      </c>
      <c r="D21" s="42" t="s">
        <v>6</v>
      </c>
      <c r="E21" s="42" t="s">
        <v>4</v>
      </c>
      <c r="F21" s="42" t="s">
        <v>37</v>
      </c>
      <c r="G21" s="42" t="s">
        <v>27</v>
      </c>
      <c r="H21" s="42" t="s">
        <v>8</v>
      </c>
      <c r="I21" s="42" t="s">
        <v>7</v>
      </c>
      <c r="J21" s="43" t="s">
        <v>9</v>
      </c>
    </row>
    <row r="22" spans="1:10" ht="12.75">
      <c r="A22" s="69">
        <v>1</v>
      </c>
      <c r="B22" s="72">
        <v>1</v>
      </c>
      <c r="C22" s="15">
        <v>1</v>
      </c>
      <c r="D22" s="15">
        <v>2</v>
      </c>
      <c r="E22" s="15">
        <v>2</v>
      </c>
      <c r="F22" s="15">
        <v>2</v>
      </c>
      <c r="G22" s="15">
        <v>3</v>
      </c>
      <c r="H22" s="15">
        <v>3</v>
      </c>
      <c r="I22" s="15">
        <v>4</v>
      </c>
      <c r="J22" s="75">
        <v>4</v>
      </c>
    </row>
    <row r="23" spans="1:10" ht="12.75">
      <c r="A23" s="68">
        <v>2</v>
      </c>
      <c r="B23" s="73">
        <v>2</v>
      </c>
      <c r="C23" s="14">
        <v>2</v>
      </c>
      <c r="D23" s="14">
        <v>3</v>
      </c>
      <c r="E23" s="14">
        <v>3</v>
      </c>
      <c r="F23" s="14">
        <v>3</v>
      </c>
      <c r="G23" s="14">
        <v>4</v>
      </c>
      <c r="H23" s="14">
        <v>4</v>
      </c>
      <c r="I23" s="14">
        <v>5</v>
      </c>
      <c r="J23" s="76">
        <v>5</v>
      </c>
    </row>
    <row r="24" spans="1:10" ht="12.75">
      <c r="A24" s="68">
        <v>3</v>
      </c>
      <c r="B24" s="73">
        <v>3</v>
      </c>
      <c r="C24" s="14">
        <v>3</v>
      </c>
      <c r="D24" s="14">
        <v>4</v>
      </c>
      <c r="E24" s="14">
        <v>4</v>
      </c>
      <c r="F24" s="14">
        <v>4</v>
      </c>
      <c r="G24" s="14">
        <v>5</v>
      </c>
      <c r="H24" s="14">
        <v>5</v>
      </c>
      <c r="I24" s="14">
        <v>5.5</v>
      </c>
      <c r="J24" s="76">
        <v>5.5</v>
      </c>
    </row>
    <row r="25" spans="1:10" ht="12.75">
      <c r="A25" s="68">
        <v>4</v>
      </c>
      <c r="B25" s="73">
        <v>4</v>
      </c>
      <c r="C25" s="14">
        <v>4</v>
      </c>
      <c r="D25" s="14">
        <v>5</v>
      </c>
      <c r="E25" s="14">
        <v>5</v>
      </c>
      <c r="F25" s="14">
        <v>5</v>
      </c>
      <c r="G25" s="14">
        <v>5.5</v>
      </c>
      <c r="H25" s="14">
        <v>5.5</v>
      </c>
      <c r="I25" s="14">
        <v>6</v>
      </c>
      <c r="J25" s="76">
        <v>6</v>
      </c>
    </row>
    <row r="26" spans="1:10" ht="12.75">
      <c r="A26" s="68">
        <v>5</v>
      </c>
      <c r="B26" s="73">
        <v>5</v>
      </c>
      <c r="C26" s="14">
        <v>5</v>
      </c>
      <c r="D26" s="14">
        <v>6</v>
      </c>
      <c r="E26" s="14">
        <v>6</v>
      </c>
      <c r="F26" s="14">
        <v>6</v>
      </c>
      <c r="G26" s="14">
        <v>6</v>
      </c>
      <c r="H26" s="14">
        <v>6</v>
      </c>
      <c r="I26" s="14">
        <v>6.5</v>
      </c>
      <c r="J26" s="76">
        <v>6.5</v>
      </c>
    </row>
    <row r="27" spans="1:10" ht="12.75">
      <c r="A27" s="68">
        <v>6</v>
      </c>
      <c r="B27" s="73">
        <v>6</v>
      </c>
      <c r="C27" s="14">
        <v>6</v>
      </c>
      <c r="D27" s="14">
        <v>6.5</v>
      </c>
      <c r="E27" s="14">
        <v>6.5</v>
      </c>
      <c r="F27" s="14">
        <v>6.5</v>
      </c>
      <c r="G27" s="14">
        <v>7</v>
      </c>
      <c r="H27" s="14">
        <v>7</v>
      </c>
      <c r="I27" s="14">
        <v>7</v>
      </c>
      <c r="J27" s="76">
        <v>7</v>
      </c>
    </row>
    <row r="28" spans="1:10" ht="12.75">
      <c r="A28" s="68">
        <v>7</v>
      </c>
      <c r="B28" s="73">
        <v>7</v>
      </c>
      <c r="C28" s="14">
        <v>7</v>
      </c>
      <c r="D28" s="14">
        <v>7</v>
      </c>
      <c r="E28" s="14">
        <v>7</v>
      </c>
      <c r="F28" s="14">
        <v>7</v>
      </c>
      <c r="G28" s="14">
        <v>7.5</v>
      </c>
      <c r="H28" s="14">
        <v>7.5</v>
      </c>
      <c r="I28" s="14">
        <v>7.5</v>
      </c>
      <c r="J28" s="76">
        <v>7.5</v>
      </c>
    </row>
    <row r="29" spans="1:10" ht="12.75">
      <c r="A29" s="68">
        <v>8</v>
      </c>
      <c r="B29" s="73">
        <v>8</v>
      </c>
      <c r="C29" s="14">
        <v>8</v>
      </c>
      <c r="D29" s="14">
        <v>8</v>
      </c>
      <c r="E29" s="14">
        <v>8</v>
      </c>
      <c r="F29" s="14">
        <v>8</v>
      </c>
      <c r="G29" s="14">
        <v>7</v>
      </c>
      <c r="H29" s="14">
        <v>7</v>
      </c>
      <c r="I29" s="14">
        <v>8</v>
      </c>
      <c r="J29" s="76">
        <v>8</v>
      </c>
    </row>
    <row r="30" spans="1:10" ht="12.75">
      <c r="A30" s="68">
        <v>9</v>
      </c>
      <c r="B30" s="73">
        <v>9</v>
      </c>
      <c r="C30" s="14">
        <v>9</v>
      </c>
      <c r="D30" s="14">
        <v>9</v>
      </c>
      <c r="E30" s="14">
        <v>9</v>
      </c>
      <c r="F30" s="14">
        <v>9</v>
      </c>
      <c r="G30" s="14">
        <v>8</v>
      </c>
      <c r="H30" s="14">
        <v>8</v>
      </c>
      <c r="I30" s="14">
        <v>9</v>
      </c>
      <c r="J30" s="76">
        <v>9</v>
      </c>
    </row>
    <row r="31" spans="1:10" ht="12.75">
      <c r="A31" s="68">
        <v>10</v>
      </c>
      <c r="B31" s="73">
        <v>10</v>
      </c>
      <c r="C31" s="14">
        <v>10</v>
      </c>
      <c r="D31" s="14">
        <v>10</v>
      </c>
      <c r="E31" s="14">
        <v>10</v>
      </c>
      <c r="F31" s="14">
        <v>10</v>
      </c>
      <c r="G31" s="14">
        <v>9.5</v>
      </c>
      <c r="H31" s="14">
        <v>9.5</v>
      </c>
      <c r="I31" s="14">
        <v>9.5</v>
      </c>
      <c r="J31" s="76">
        <v>9.5</v>
      </c>
    </row>
    <row r="32" spans="1:10" ht="12.75">
      <c r="A32" s="68">
        <v>11</v>
      </c>
      <c r="B32" s="73">
        <v>11</v>
      </c>
      <c r="C32" s="14">
        <v>11</v>
      </c>
      <c r="D32" s="14">
        <v>10.5</v>
      </c>
      <c r="E32" s="14">
        <v>10.5</v>
      </c>
      <c r="F32" s="14">
        <v>10.5</v>
      </c>
      <c r="G32" s="14">
        <v>10</v>
      </c>
      <c r="H32" s="14">
        <v>10</v>
      </c>
      <c r="I32" s="14">
        <v>10</v>
      </c>
      <c r="J32" s="76">
        <v>10</v>
      </c>
    </row>
    <row r="33" spans="1:10" ht="12.75">
      <c r="A33" s="68">
        <v>12</v>
      </c>
      <c r="B33" s="73">
        <v>12</v>
      </c>
      <c r="C33" s="14">
        <v>12</v>
      </c>
      <c r="D33" s="14">
        <v>11</v>
      </c>
      <c r="E33" s="14">
        <v>11</v>
      </c>
      <c r="F33" s="14">
        <v>11</v>
      </c>
      <c r="G33" s="14">
        <v>11</v>
      </c>
      <c r="H33" s="14">
        <v>11</v>
      </c>
      <c r="I33" s="14">
        <v>10.5</v>
      </c>
      <c r="J33" s="76">
        <v>10.5</v>
      </c>
    </row>
    <row r="34" spans="1:10" ht="12.75">
      <c r="A34" s="68">
        <v>13</v>
      </c>
      <c r="B34" s="73">
        <v>13</v>
      </c>
      <c r="C34" s="14">
        <v>13</v>
      </c>
      <c r="D34" s="14">
        <v>12</v>
      </c>
      <c r="E34" s="14">
        <v>12</v>
      </c>
      <c r="F34" s="14">
        <v>12</v>
      </c>
      <c r="G34" s="14">
        <v>11.5</v>
      </c>
      <c r="H34" s="14">
        <v>11.5</v>
      </c>
      <c r="I34" s="14">
        <v>11</v>
      </c>
      <c r="J34" s="76">
        <v>11</v>
      </c>
    </row>
    <row r="35" spans="1:10" ht="12.75">
      <c r="A35" s="68">
        <v>14</v>
      </c>
      <c r="B35" s="73">
        <v>14</v>
      </c>
      <c r="C35" s="14">
        <v>14</v>
      </c>
      <c r="D35" s="14">
        <v>13</v>
      </c>
      <c r="E35" s="14">
        <v>13</v>
      </c>
      <c r="F35" s="14">
        <v>13</v>
      </c>
      <c r="G35" s="14">
        <v>12</v>
      </c>
      <c r="H35" s="14">
        <v>12</v>
      </c>
      <c r="I35" s="14">
        <v>11.5</v>
      </c>
      <c r="J35" s="76">
        <v>11.5</v>
      </c>
    </row>
    <row r="36" spans="1:10" ht="12.75">
      <c r="A36" s="68">
        <v>15</v>
      </c>
      <c r="B36" s="73">
        <v>15</v>
      </c>
      <c r="C36" s="14">
        <v>15</v>
      </c>
      <c r="D36" s="14">
        <v>14</v>
      </c>
      <c r="E36" s="14">
        <v>14</v>
      </c>
      <c r="F36" s="14">
        <v>14</v>
      </c>
      <c r="G36" s="14">
        <v>13</v>
      </c>
      <c r="H36" s="14">
        <v>13</v>
      </c>
      <c r="I36" s="14">
        <v>12</v>
      </c>
      <c r="J36" s="76">
        <v>12</v>
      </c>
    </row>
    <row r="37" spans="1:10" ht="13.5" thickBot="1">
      <c r="A37" s="70">
        <v>16</v>
      </c>
      <c r="B37" s="74">
        <v>16</v>
      </c>
      <c r="C37" s="71">
        <v>16</v>
      </c>
      <c r="D37" s="71">
        <v>15</v>
      </c>
      <c r="E37" s="71">
        <v>15</v>
      </c>
      <c r="F37" s="71">
        <v>15</v>
      </c>
      <c r="G37" s="71">
        <v>14</v>
      </c>
      <c r="H37" s="71">
        <v>14</v>
      </c>
      <c r="I37" s="71">
        <v>13</v>
      </c>
      <c r="J37" s="77">
        <v>13</v>
      </c>
    </row>
    <row r="38" spans="1:10" ht="12.7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2.7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ht="13.5" thickBot="1"/>
    <row r="41" spans="1:10" ht="26.25" thickBot="1">
      <c r="A41" s="22" t="s">
        <v>48</v>
      </c>
      <c r="B41" s="42" t="s">
        <v>3</v>
      </c>
      <c r="C41" s="42" t="s">
        <v>5</v>
      </c>
      <c r="D41" s="42" t="s">
        <v>6</v>
      </c>
      <c r="E41" s="42" t="s">
        <v>4</v>
      </c>
      <c r="F41" s="42" t="s">
        <v>37</v>
      </c>
      <c r="G41" s="42" t="s">
        <v>27</v>
      </c>
      <c r="H41" s="42" t="s">
        <v>8</v>
      </c>
      <c r="I41" s="42" t="s">
        <v>7</v>
      </c>
      <c r="J41" s="43" t="s">
        <v>9</v>
      </c>
    </row>
    <row r="42" spans="1:10" ht="12.75">
      <c r="A42" s="69">
        <v>1</v>
      </c>
      <c r="B42" s="72">
        <v>1</v>
      </c>
      <c r="C42" s="15">
        <v>1</v>
      </c>
      <c r="D42" s="15">
        <v>2</v>
      </c>
      <c r="E42" s="15">
        <v>2</v>
      </c>
      <c r="F42" s="15">
        <v>2</v>
      </c>
      <c r="G42" s="15">
        <v>3</v>
      </c>
      <c r="H42" s="15">
        <v>3</v>
      </c>
      <c r="I42" s="15">
        <v>4</v>
      </c>
      <c r="J42" s="75">
        <v>4</v>
      </c>
    </row>
    <row r="43" spans="1:10" ht="12.75">
      <c r="A43" s="68">
        <v>2</v>
      </c>
      <c r="B43" s="73">
        <v>2</v>
      </c>
      <c r="C43" s="14">
        <v>2</v>
      </c>
      <c r="D43" s="14">
        <v>3</v>
      </c>
      <c r="E43" s="14">
        <v>3</v>
      </c>
      <c r="F43" s="14">
        <v>3</v>
      </c>
      <c r="G43" s="14">
        <v>4</v>
      </c>
      <c r="H43" s="14">
        <v>4</v>
      </c>
      <c r="I43" s="14">
        <v>5</v>
      </c>
      <c r="J43" s="76">
        <v>5</v>
      </c>
    </row>
    <row r="44" spans="1:10" ht="12.75">
      <c r="A44" s="68">
        <v>3</v>
      </c>
      <c r="B44" s="73">
        <v>3</v>
      </c>
      <c r="C44" s="14">
        <v>3</v>
      </c>
      <c r="D44" s="14">
        <v>4</v>
      </c>
      <c r="E44" s="14">
        <v>4</v>
      </c>
      <c r="F44" s="14">
        <v>4</v>
      </c>
      <c r="G44" s="14">
        <v>5</v>
      </c>
      <c r="H44" s="14">
        <v>5</v>
      </c>
      <c r="I44" s="14">
        <v>5.5</v>
      </c>
      <c r="J44" s="76">
        <v>5.5</v>
      </c>
    </row>
    <row r="45" spans="1:10" ht="12.75">
      <c r="A45" s="68">
        <v>4</v>
      </c>
      <c r="B45" s="73">
        <v>4</v>
      </c>
      <c r="C45" s="14">
        <v>4</v>
      </c>
      <c r="D45" s="14">
        <v>5</v>
      </c>
      <c r="E45" s="14">
        <v>5</v>
      </c>
      <c r="F45" s="14">
        <v>5</v>
      </c>
      <c r="G45" s="14">
        <v>5.5</v>
      </c>
      <c r="H45" s="14">
        <v>5.5</v>
      </c>
      <c r="I45" s="14">
        <v>6</v>
      </c>
      <c r="J45" s="76">
        <v>6</v>
      </c>
    </row>
    <row r="46" spans="1:10" ht="12.75">
      <c r="A46" s="68">
        <v>5</v>
      </c>
      <c r="B46" s="73">
        <v>5</v>
      </c>
      <c r="C46" s="14">
        <v>5</v>
      </c>
      <c r="D46" s="14">
        <v>6</v>
      </c>
      <c r="E46" s="14">
        <v>6</v>
      </c>
      <c r="F46" s="14">
        <v>6</v>
      </c>
      <c r="G46" s="14">
        <v>6</v>
      </c>
      <c r="H46" s="14">
        <v>6</v>
      </c>
      <c r="I46" s="14">
        <v>6.5</v>
      </c>
      <c r="J46" s="76">
        <v>6.5</v>
      </c>
    </row>
    <row r="47" spans="1:10" ht="12.75">
      <c r="A47" s="68">
        <v>6</v>
      </c>
      <c r="B47" s="73">
        <v>6</v>
      </c>
      <c r="C47" s="14">
        <v>6</v>
      </c>
      <c r="D47" s="14">
        <v>6.5</v>
      </c>
      <c r="E47" s="14">
        <v>6.5</v>
      </c>
      <c r="F47" s="14">
        <v>6.5</v>
      </c>
      <c r="G47" s="14">
        <v>7</v>
      </c>
      <c r="H47" s="14">
        <v>7</v>
      </c>
      <c r="I47" s="14">
        <v>7</v>
      </c>
      <c r="J47" s="76">
        <v>7</v>
      </c>
    </row>
    <row r="48" spans="1:10" ht="12.75">
      <c r="A48" s="68">
        <v>7</v>
      </c>
      <c r="B48" s="73">
        <v>7</v>
      </c>
      <c r="C48" s="14">
        <v>7</v>
      </c>
      <c r="D48" s="14">
        <v>7</v>
      </c>
      <c r="E48" s="14">
        <v>7</v>
      </c>
      <c r="F48" s="14">
        <v>7</v>
      </c>
      <c r="G48" s="14">
        <v>7.5</v>
      </c>
      <c r="H48" s="14">
        <v>7.5</v>
      </c>
      <c r="I48" s="14">
        <v>7.5</v>
      </c>
      <c r="J48" s="76">
        <v>7.5</v>
      </c>
    </row>
    <row r="49" spans="1:10" ht="12.75">
      <c r="A49" s="68">
        <v>8</v>
      </c>
      <c r="B49" s="73">
        <v>8</v>
      </c>
      <c r="C49" s="14">
        <v>8</v>
      </c>
      <c r="D49" s="14">
        <v>8</v>
      </c>
      <c r="E49" s="14">
        <v>8</v>
      </c>
      <c r="F49" s="14">
        <v>8</v>
      </c>
      <c r="G49" s="14">
        <v>7</v>
      </c>
      <c r="H49" s="14">
        <v>7</v>
      </c>
      <c r="I49" s="14">
        <v>8</v>
      </c>
      <c r="J49" s="76">
        <v>8</v>
      </c>
    </row>
    <row r="50" spans="1:10" ht="12.75">
      <c r="A50" s="68">
        <v>9</v>
      </c>
      <c r="B50" s="73">
        <v>9</v>
      </c>
      <c r="C50" s="14">
        <v>9</v>
      </c>
      <c r="D50" s="14">
        <v>9</v>
      </c>
      <c r="E50" s="14">
        <v>9</v>
      </c>
      <c r="F50" s="14">
        <v>9</v>
      </c>
      <c r="G50" s="14">
        <v>8</v>
      </c>
      <c r="H50" s="14">
        <v>8</v>
      </c>
      <c r="I50" s="14">
        <v>9</v>
      </c>
      <c r="J50" s="76">
        <v>9</v>
      </c>
    </row>
    <row r="51" spans="1:10" ht="12.75">
      <c r="A51" s="68">
        <v>10</v>
      </c>
      <c r="B51" s="73">
        <v>10</v>
      </c>
      <c r="C51" s="14">
        <v>10</v>
      </c>
      <c r="D51" s="14">
        <v>10</v>
      </c>
      <c r="E51" s="14">
        <v>10</v>
      </c>
      <c r="F51" s="14">
        <v>10</v>
      </c>
      <c r="G51" s="14">
        <v>9.5</v>
      </c>
      <c r="H51" s="14">
        <v>9.5</v>
      </c>
      <c r="I51" s="14">
        <v>9.5</v>
      </c>
      <c r="J51" s="76">
        <v>9.5</v>
      </c>
    </row>
    <row r="52" spans="1:10" ht="12.75">
      <c r="A52" s="68">
        <v>11</v>
      </c>
      <c r="B52" s="73">
        <v>11</v>
      </c>
      <c r="C52" s="14">
        <v>11</v>
      </c>
      <c r="D52" s="14">
        <v>10.5</v>
      </c>
      <c r="E52" s="14">
        <v>10.5</v>
      </c>
      <c r="F52" s="14">
        <v>10.5</v>
      </c>
      <c r="G52" s="14">
        <v>10</v>
      </c>
      <c r="H52" s="14">
        <v>10</v>
      </c>
      <c r="I52" s="14">
        <v>10</v>
      </c>
      <c r="J52" s="76">
        <v>10</v>
      </c>
    </row>
    <row r="53" spans="1:10" ht="12.75">
      <c r="A53" s="68">
        <v>12</v>
      </c>
      <c r="B53" s="73">
        <v>12</v>
      </c>
      <c r="C53" s="14">
        <v>12</v>
      </c>
      <c r="D53" s="14">
        <v>11</v>
      </c>
      <c r="E53" s="14">
        <v>11</v>
      </c>
      <c r="F53" s="14">
        <v>11</v>
      </c>
      <c r="G53" s="14">
        <v>11</v>
      </c>
      <c r="H53" s="14">
        <v>11</v>
      </c>
      <c r="I53" s="14">
        <v>10.5</v>
      </c>
      <c r="J53" s="76">
        <v>10.5</v>
      </c>
    </row>
    <row r="54" spans="1:10" ht="12.75">
      <c r="A54" s="68">
        <v>13</v>
      </c>
      <c r="B54" s="73">
        <v>13</v>
      </c>
      <c r="C54" s="14">
        <v>13</v>
      </c>
      <c r="D54" s="14">
        <v>12</v>
      </c>
      <c r="E54" s="14">
        <v>12</v>
      </c>
      <c r="F54" s="14">
        <v>12</v>
      </c>
      <c r="G54" s="14">
        <v>11.5</v>
      </c>
      <c r="H54" s="14">
        <v>11.5</v>
      </c>
      <c r="I54" s="14">
        <v>11</v>
      </c>
      <c r="J54" s="76">
        <v>11</v>
      </c>
    </row>
    <row r="55" spans="1:10" ht="12.75">
      <c r="A55" s="68">
        <v>14</v>
      </c>
      <c r="B55" s="73">
        <v>14</v>
      </c>
      <c r="C55" s="14">
        <v>14</v>
      </c>
      <c r="D55" s="14">
        <v>13</v>
      </c>
      <c r="E55" s="14">
        <v>13</v>
      </c>
      <c r="F55" s="14">
        <v>13</v>
      </c>
      <c r="G55" s="14">
        <v>12</v>
      </c>
      <c r="H55" s="14">
        <v>12</v>
      </c>
      <c r="I55" s="14">
        <v>11.5</v>
      </c>
      <c r="J55" s="76">
        <v>11.5</v>
      </c>
    </row>
    <row r="56" spans="1:10" ht="12.75">
      <c r="A56" s="68">
        <v>15</v>
      </c>
      <c r="B56" s="73">
        <v>15</v>
      </c>
      <c r="C56" s="14">
        <v>15</v>
      </c>
      <c r="D56" s="14">
        <v>14</v>
      </c>
      <c r="E56" s="14">
        <v>14</v>
      </c>
      <c r="F56" s="14">
        <v>14</v>
      </c>
      <c r="G56" s="14">
        <v>13</v>
      </c>
      <c r="H56" s="14">
        <v>13</v>
      </c>
      <c r="I56" s="14">
        <v>12</v>
      </c>
      <c r="J56" s="76">
        <v>12</v>
      </c>
    </row>
    <row r="57" spans="1:10" ht="13.5" thickBot="1">
      <c r="A57" s="70">
        <v>16</v>
      </c>
      <c r="B57" s="74">
        <v>16</v>
      </c>
      <c r="C57" s="71">
        <v>16</v>
      </c>
      <c r="D57" s="71">
        <v>15</v>
      </c>
      <c r="E57" s="71">
        <v>15</v>
      </c>
      <c r="F57" s="71">
        <v>15</v>
      </c>
      <c r="G57" s="71">
        <v>14</v>
      </c>
      <c r="H57" s="71">
        <v>14</v>
      </c>
      <c r="I57" s="71">
        <v>13</v>
      </c>
      <c r="J57" s="77">
        <v>13</v>
      </c>
    </row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1.375" style="0" bestFit="1" customWidth="1"/>
    <col min="2" max="5" width="10.75390625" style="0" bestFit="1" customWidth="1"/>
    <col min="6" max="6" width="8.75390625" style="0" bestFit="1" customWidth="1"/>
    <col min="8" max="8" width="10.75390625" style="0" bestFit="1" customWidth="1"/>
    <col min="9" max="9" width="13.375" style="0" customWidth="1"/>
    <col min="10" max="10" width="10.75390625" style="0" bestFit="1" customWidth="1"/>
    <col min="11" max="11" width="3.00390625" style="0" customWidth="1"/>
    <col min="12" max="12" width="5.75390625" style="0" customWidth="1"/>
    <col min="13" max="13" width="28.25390625" style="0" customWidth="1"/>
    <col min="14" max="14" width="16.375" style="0" customWidth="1"/>
    <col min="15" max="15" width="10.25390625" style="0" customWidth="1"/>
  </cols>
  <sheetData>
    <row r="1" spans="1:15" ht="18.75">
      <c r="A1" s="83"/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186</v>
      </c>
      <c r="G1" s="84" t="s">
        <v>48</v>
      </c>
      <c r="H1" s="84" t="s">
        <v>384</v>
      </c>
      <c r="I1" s="84" t="s">
        <v>352</v>
      </c>
      <c r="J1" s="84" t="s">
        <v>385</v>
      </c>
      <c r="L1" s="84" t="s">
        <v>351</v>
      </c>
      <c r="M1" s="84" t="s">
        <v>148</v>
      </c>
      <c r="N1" s="84" t="s">
        <v>352</v>
      </c>
      <c r="O1" s="84" t="s">
        <v>353</v>
      </c>
    </row>
    <row r="2" spans="1:15" ht="18.75">
      <c r="A2" s="85" t="s">
        <v>11</v>
      </c>
      <c r="B2" s="86"/>
      <c r="C2" s="86"/>
      <c r="D2" s="86"/>
      <c r="E2" s="86"/>
      <c r="F2" s="86"/>
      <c r="G2" s="86"/>
      <c r="H2" s="86"/>
      <c r="I2" s="86"/>
      <c r="J2" s="86"/>
      <c r="L2" s="86">
        <v>1</v>
      </c>
      <c r="M2" s="86"/>
      <c r="N2" s="86"/>
      <c r="O2" s="86"/>
    </row>
    <row r="3" spans="1:15" ht="18.75">
      <c r="A3" s="85" t="s">
        <v>14</v>
      </c>
      <c r="B3" s="86"/>
      <c r="C3" s="86"/>
      <c r="D3" s="86"/>
      <c r="E3" s="86"/>
      <c r="F3" s="86"/>
      <c r="G3" s="86"/>
      <c r="H3" s="86"/>
      <c r="I3" s="86"/>
      <c r="J3" s="86"/>
      <c r="L3" s="86">
        <v>2</v>
      </c>
      <c r="M3" s="86"/>
      <c r="N3" s="86"/>
      <c r="O3" s="86"/>
    </row>
    <row r="4" spans="1:15" ht="18.75">
      <c r="A4" s="85" t="s">
        <v>96</v>
      </c>
      <c r="B4" s="86"/>
      <c r="C4" s="86"/>
      <c r="D4" s="86"/>
      <c r="E4" s="86"/>
      <c r="F4" s="86"/>
      <c r="G4" s="86"/>
      <c r="H4" s="86"/>
      <c r="I4" s="86"/>
      <c r="J4" s="86"/>
      <c r="L4" s="86">
        <v>3</v>
      </c>
      <c r="M4" s="86"/>
      <c r="N4" s="86"/>
      <c r="O4" s="86"/>
    </row>
    <row r="5" spans="1:15" ht="18.75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6"/>
      <c r="L5" s="86">
        <v>4</v>
      </c>
      <c r="M5" s="86"/>
      <c r="N5" s="86"/>
      <c r="O5" s="86"/>
    </row>
    <row r="6" spans="1:15" ht="18.75">
      <c r="A6" s="85" t="s">
        <v>15</v>
      </c>
      <c r="B6" s="86"/>
      <c r="C6" s="86"/>
      <c r="D6" s="86"/>
      <c r="E6" s="86"/>
      <c r="F6" s="86"/>
      <c r="G6" s="94"/>
      <c r="H6" s="86"/>
      <c r="I6" s="86"/>
      <c r="J6" s="86"/>
      <c r="L6" s="86">
        <v>5</v>
      </c>
      <c r="M6" s="86"/>
      <c r="N6" s="86"/>
      <c r="O6" s="86"/>
    </row>
    <row r="7" spans="1:15" ht="18.75">
      <c r="A7" s="85" t="s">
        <v>65</v>
      </c>
      <c r="B7" s="86"/>
      <c r="C7" s="86"/>
      <c r="D7" s="86"/>
      <c r="E7" s="86"/>
      <c r="F7" s="86"/>
      <c r="G7" s="94"/>
      <c r="H7" s="86"/>
      <c r="I7" s="86"/>
      <c r="J7" s="86"/>
      <c r="L7" s="86">
        <v>6</v>
      </c>
      <c r="M7" s="86"/>
      <c r="N7" s="86"/>
      <c r="O7" s="86"/>
    </row>
    <row r="8" spans="1:15" ht="18.75">
      <c r="A8" s="85" t="s">
        <v>97</v>
      </c>
      <c r="B8" s="86"/>
      <c r="C8" s="86"/>
      <c r="D8" s="86"/>
      <c r="E8" s="86"/>
      <c r="F8" s="86"/>
      <c r="G8" s="86"/>
      <c r="H8" s="86"/>
      <c r="I8" s="86"/>
      <c r="J8" s="86"/>
      <c r="L8" s="86">
        <v>7</v>
      </c>
      <c r="M8" s="86"/>
      <c r="N8" s="86"/>
      <c r="O8" s="86"/>
    </row>
    <row r="9" spans="1:15" ht="18.75">
      <c r="A9" s="85" t="s">
        <v>171</v>
      </c>
      <c r="B9" s="86"/>
      <c r="C9" s="86"/>
      <c r="D9" s="86"/>
      <c r="E9" s="86"/>
      <c r="F9" s="86"/>
      <c r="G9" s="86"/>
      <c r="H9" s="86"/>
      <c r="I9" s="86"/>
      <c r="J9" s="86"/>
      <c r="L9" s="86">
        <v>8</v>
      </c>
      <c r="M9" s="86"/>
      <c r="N9" s="86"/>
      <c r="O9" s="86"/>
    </row>
    <row r="10" spans="1:15" ht="18.75">
      <c r="A10" s="85" t="s">
        <v>19</v>
      </c>
      <c r="B10" s="86"/>
      <c r="C10" s="86"/>
      <c r="D10" s="86"/>
      <c r="E10" s="86"/>
      <c r="F10" s="86"/>
      <c r="G10" s="86"/>
      <c r="H10" s="86"/>
      <c r="I10" s="86"/>
      <c r="J10" s="86"/>
      <c r="L10" s="86">
        <v>9</v>
      </c>
      <c r="M10" s="86"/>
      <c r="N10" s="86"/>
      <c r="O10" s="86"/>
    </row>
    <row r="11" spans="1:15" ht="18.75">
      <c r="A11" s="85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L11" s="86">
        <v>10</v>
      </c>
      <c r="M11" s="86"/>
      <c r="N11" s="86"/>
      <c r="O11" s="86"/>
    </row>
    <row r="12" spans="1:15" ht="18.75">
      <c r="A12" s="85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L12" s="86">
        <v>11</v>
      </c>
      <c r="M12" s="86"/>
      <c r="N12" s="86"/>
      <c r="O12" s="86"/>
    </row>
    <row r="13" spans="1:15" ht="18.75">
      <c r="A13" s="85" t="s">
        <v>24</v>
      </c>
      <c r="B13" s="86"/>
      <c r="C13" s="86"/>
      <c r="D13" s="86"/>
      <c r="E13" s="86"/>
      <c r="F13" s="86"/>
      <c r="G13" s="86"/>
      <c r="H13" s="86"/>
      <c r="I13" s="86"/>
      <c r="J13" s="86"/>
      <c r="L13" s="86">
        <v>12</v>
      </c>
      <c r="M13" s="86"/>
      <c r="N13" s="86"/>
      <c r="O13" s="86"/>
    </row>
    <row r="14" spans="1:15" ht="18.75">
      <c r="A14" s="85" t="s">
        <v>99</v>
      </c>
      <c r="B14" s="86"/>
      <c r="C14" s="86"/>
      <c r="D14" s="86"/>
      <c r="E14" s="86"/>
      <c r="F14" s="86"/>
      <c r="G14" s="86"/>
      <c r="H14" s="86"/>
      <c r="I14" s="86"/>
      <c r="J14" s="86"/>
      <c r="L14" s="86">
        <v>13</v>
      </c>
      <c r="M14" s="86"/>
      <c r="N14" s="86"/>
      <c r="O14" s="86"/>
    </row>
    <row r="15" spans="1:15" ht="18.75">
      <c r="A15" s="85" t="s">
        <v>20</v>
      </c>
      <c r="B15" s="86"/>
      <c r="C15" s="86"/>
      <c r="D15" s="86"/>
      <c r="E15" s="86"/>
      <c r="F15" s="86"/>
      <c r="G15" s="86"/>
      <c r="H15" s="86"/>
      <c r="I15" s="86"/>
      <c r="J15" s="86"/>
      <c r="L15" s="86">
        <v>14</v>
      </c>
      <c r="M15" s="86"/>
      <c r="N15" s="86"/>
      <c r="O15" s="86"/>
    </row>
    <row r="16" spans="1:15" ht="18.75">
      <c r="A16" s="85" t="s">
        <v>22</v>
      </c>
      <c r="B16" s="86"/>
      <c r="C16" s="86"/>
      <c r="D16" s="86"/>
      <c r="E16" s="86"/>
      <c r="F16" s="86"/>
      <c r="G16" s="86"/>
      <c r="H16" s="86"/>
      <c r="I16" s="86"/>
      <c r="J16" s="86"/>
      <c r="L16" s="86">
        <v>15</v>
      </c>
      <c r="M16" s="86"/>
      <c r="N16" s="86"/>
      <c r="O16" s="86"/>
    </row>
    <row r="17" spans="1:15" ht="18.75">
      <c r="A17" s="85" t="s">
        <v>26</v>
      </c>
      <c r="B17" s="86"/>
      <c r="C17" s="86"/>
      <c r="D17" s="86"/>
      <c r="E17" s="86"/>
      <c r="F17" s="86"/>
      <c r="G17" s="86"/>
      <c r="H17" s="86"/>
      <c r="I17" s="86"/>
      <c r="J17" s="86"/>
      <c r="L17" s="86">
        <v>16</v>
      </c>
      <c r="M17" s="86"/>
      <c r="N17" s="86"/>
      <c r="O17" s="86"/>
    </row>
    <row r="18" spans="1:15" ht="18.75">
      <c r="A18" s="87" t="s">
        <v>63</v>
      </c>
      <c r="B18" s="86"/>
      <c r="C18" s="86"/>
      <c r="D18" s="86"/>
      <c r="E18" s="86"/>
      <c r="F18" s="86"/>
      <c r="G18" s="86"/>
      <c r="H18" s="86"/>
      <c r="I18" s="86"/>
      <c r="J18" s="86"/>
      <c r="L18" s="86">
        <v>17</v>
      </c>
      <c r="M18" s="86"/>
      <c r="N18" s="86"/>
      <c r="O18" s="86"/>
    </row>
    <row r="19" spans="1:15" ht="18.75">
      <c r="A19" s="87" t="s">
        <v>109</v>
      </c>
      <c r="B19" s="86"/>
      <c r="C19" s="86"/>
      <c r="D19" s="86"/>
      <c r="E19" s="86"/>
      <c r="F19" s="86"/>
      <c r="G19" s="86"/>
      <c r="H19" s="86"/>
      <c r="I19" s="86"/>
      <c r="J19" s="86"/>
      <c r="L19" s="86">
        <v>18</v>
      </c>
      <c r="M19" s="86"/>
      <c r="N19" s="86"/>
      <c r="O19" s="86"/>
    </row>
    <row r="20" spans="1:15" ht="18.75">
      <c r="A20" s="87" t="s">
        <v>103</v>
      </c>
      <c r="B20" s="86"/>
      <c r="C20" s="86"/>
      <c r="D20" s="86"/>
      <c r="E20" s="86"/>
      <c r="F20" s="86"/>
      <c r="G20" s="86"/>
      <c r="H20" s="86"/>
      <c r="I20" s="86"/>
      <c r="J20" s="86"/>
      <c r="L20" s="86">
        <v>19</v>
      </c>
      <c r="M20" s="86"/>
      <c r="N20" s="86"/>
      <c r="O20" s="86"/>
    </row>
    <row r="21" spans="12:15" ht="18.75">
      <c r="L21" s="86">
        <v>20</v>
      </c>
      <c r="M21" s="86"/>
      <c r="N21" s="86"/>
      <c r="O21" s="86"/>
    </row>
    <row r="22" spans="12:15" ht="18.75">
      <c r="L22" s="86">
        <v>21</v>
      </c>
      <c r="M22" s="86"/>
      <c r="N22" s="86"/>
      <c r="O22" s="86"/>
    </row>
    <row r="23" spans="12:15" ht="18.75">
      <c r="L23" s="86">
        <v>22</v>
      </c>
      <c r="M23" s="86"/>
      <c r="N23" s="86"/>
      <c r="O23" s="86"/>
    </row>
    <row r="24" spans="12:15" ht="18.75">
      <c r="L24" s="86">
        <v>23</v>
      </c>
      <c r="M24" s="86"/>
      <c r="N24" s="86"/>
      <c r="O24" s="86"/>
    </row>
    <row r="25" spans="12:15" ht="18.75">
      <c r="L25" s="86">
        <v>24</v>
      </c>
      <c r="M25" s="86"/>
      <c r="N25" s="86"/>
      <c r="O25" s="86"/>
    </row>
    <row r="26" spans="12:15" ht="18.75">
      <c r="L26" s="86">
        <v>25</v>
      </c>
      <c r="M26" s="86"/>
      <c r="N26" s="86"/>
      <c r="O26" s="86"/>
    </row>
    <row r="27" spans="12:15" ht="18.75">
      <c r="L27" s="86">
        <v>26</v>
      </c>
      <c r="M27" s="86"/>
      <c r="N27" s="86"/>
      <c r="O27" s="86"/>
    </row>
    <row r="28" spans="12:15" ht="18.75">
      <c r="L28" s="86">
        <v>27</v>
      </c>
      <c r="M28" s="86"/>
      <c r="N28" s="86"/>
      <c r="O28" s="86"/>
    </row>
    <row r="29" spans="12:15" ht="18.75">
      <c r="L29" s="86">
        <v>28</v>
      </c>
      <c r="M29" s="86"/>
      <c r="N29" s="86"/>
      <c r="O29" s="86"/>
    </row>
    <row r="30" spans="12:15" ht="18.75">
      <c r="L30" s="86">
        <v>29</v>
      </c>
      <c r="M30" s="86"/>
      <c r="N30" s="86"/>
      <c r="O30" s="86"/>
    </row>
    <row r="31" spans="12:15" ht="18.75">
      <c r="L31" s="86">
        <v>30</v>
      </c>
      <c r="M31" s="86"/>
      <c r="N31" s="86"/>
      <c r="O31" s="86"/>
    </row>
    <row r="32" spans="12:15" ht="18.75">
      <c r="L32" s="86">
        <v>31</v>
      </c>
      <c r="M32" s="86"/>
      <c r="N32" s="86"/>
      <c r="O32" s="86"/>
    </row>
    <row r="33" spans="12:15" ht="18.75">
      <c r="L33" s="86">
        <v>32</v>
      </c>
      <c r="M33" s="86"/>
      <c r="N33" s="86"/>
      <c r="O33" s="86"/>
    </row>
    <row r="34" spans="12:15" ht="18.75">
      <c r="L34" s="86">
        <v>33</v>
      </c>
      <c r="M34" s="86"/>
      <c r="N34" s="86"/>
      <c r="O34" s="86"/>
    </row>
    <row r="35" spans="12:15" ht="18.75">
      <c r="L35" s="86">
        <v>34</v>
      </c>
      <c r="M35" s="86"/>
      <c r="N35" s="86"/>
      <c r="O35" s="86"/>
    </row>
    <row r="36" spans="12:15" ht="18.75">
      <c r="L36" s="86">
        <v>35</v>
      </c>
      <c r="M36" s="86"/>
      <c r="N36" s="86"/>
      <c r="O36" s="86"/>
    </row>
    <row r="37" spans="12:15" ht="18.75">
      <c r="L37" s="86">
        <v>36</v>
      </c>
      <c r="M37" s="86"/>
      <c r="N37" s="86"/>
      <c r="O37" s="86"/>
    </row>
    <row r="38" spans="12:15" ht="18.75">
      <c r="L38" s="86">
        <v>37</v>
      </c>
      <c r="M38" s="86"/>
      <c r="N38" s="86"/>
      <c r="O38" s="86"/>
    </row>
    <row r="39" spans="12:15" ht="18.75">
      <c r="L39" s="86">
        <v>38</v>
      </c>
      <c r="M39" s="86"/>
      <c r="N39" s="86"/>
      <c r="O39" s="86"/>
    </row>
    <row r="40" spans="12:15" ht="18.75">
      <c r="L40" s="86">
        <v>39</v>
      </c>
      <c r="M40" s="86"/>
      <c r="N40" s="86"/>
      <c r="O40" s="86"/>
    </row>
    <row r="41" spans="12:15" ht="18.75">
      <c r="L41" s="86">
        <v>40</v>
      </c>
      <c r="M41" s="86"/>
      <c r="N41" s="86"/>
      <c r="O41" s="86"/>
    </row>
    <row r="42" spans="12:15" ht="18.75">
      <c r="L42" s="86">
        <v>41</v>
      </c>
      <c r="M42" s="86"/>
      <c r="N42" s="86"/>
      <c r="O42" s="86"/>
    </row>
    <row r="43" spans="12:15" ht="18.75">
      <c r="L43" s="86">
        <v>42</v>
      </c>
      <c r="M43" s="86"/>
      <c r="N43" s="86"/>
      <c r="O43" s="86"/>
    </row>
  </sheetData>
  <sheetProtection/>
  <printOptions/>
  <pageMargins left="0.944881889763779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00390625" style="0" customWidth="1"/>
    <col min="2" max="2" width="17.875" style="13" bestFit="1" customWidth="1"/>
    <col min="3" max="3" width="8.125" style="0" customWidth="1"/>
  </cols>
  <sheetData>
    <row r="1" ht="13.5" thickBot="1"/>
    <row r="2" spans="1:14" s="1" customFormat="1" ht="26.25" thickBot="1">
      <c r="A2" s="8" t="s">
        <v>1</v>
      </c>
      <c r="B2" s="22" t="s">
        <v>0</v>
      </c>
      <c r="C2" s="23" t="s">
        <v>2</v>
      </c>
      <c r="D2" s="42" t="s">
        <v>3</v>
      </c>
      <c r="E2" s="42" t="s">
        <v>5</v>
      </c>
      <c r="F2" s="42" t="s">
        <v>6</v>
      </c>
      <c r="G2" s="42" t="s">
        <v>4</v>
      </c>
      <c r="H2" s="42" t="s">
        <v>37</v>
      </c>
      <c r="I2" s="42" t="s">
        <v>27</v>
      </c>
      <c r="J2" s="42" t="s">
        <v>8</v>
      </c>
      <c r="K2" s="42" t="s">
        <v>7</v>
      </c>
      <c r="L2" s="43" t="s">
        <v>9</v>
      </c>
      <c r="M2" s="44" t="s">
        <v>28</v>
      </c>
      <c r="N2" s="48" t="s">
        <v>10</v>
      </c>
    </row>
    <row r="3" spans="1:14" ht="12.75">
      <c r="A3" s="9">
        <v>1</v>
      </c>
      <c r="B3" s="56" t="s">
        <v>11</v>
      </c>
      <c r="C3" s="17" t="s">
        <v>82</v>
      </c>
      <c r="D3" s="24">
        <v>1</v>
      </c>
      <c r="E3" s="15">
        <v>1</v>
      </c>
      <c r="F3" s="15">
        <v>2</v>
      </c>
      <c r="G3" s="15">
        <v>2</v>
      </c>
      <c r="H3" s="15">
        <v>2</v>
      </c>
      <c r="I3" s="15">
        <v>3</v>
      </c>
      <c r="J3" s="15">
        <v>3</v>
      </c>
      <c r="K3" s="15">
        <v>4</v>
      </c>
      <c r="L3" s="15">
        <v>4</v>
      </c>
      <c r="M3" s="24">
        <v>4</v>
      </c>
      <c r="N3" s="17">
        <f>SUM(D3:M3)</f>
        <v>26</v>
      </c>
    </row>
    <row r="4" spans="1:14" ht="12.75">
      <c r="A4" s="9">
        <v>2</v>
      </c>
      <c r="B4" s="56" t="s">
        <v>12</v>
      </c>
      <c r="C4" s="18" t="s">
        <v>82</v>
      </c>
      <c r="D4" s="21">
        <v>2</v>
      </c>
      <c r="E4" s="14">
        <v>2</v>
      </c>
      <c r="F4" s="14">
        <v>3</v>
      </c>
      <c r="G4" s="14">
        <v>3</v>
      </c>
      <c r="H4" s="14">
        <v>3</v>
      </c>
      <c r="I4" s="14">
        <v>4</v>
      </c>
      <c r="J4" s="14">
        <v>4</v>
      </c>
      <c r="K4" s="14">
        <v>5</v>
      </c>
      <c r="L4" s="14">
        <v>5</v>
      </c>
      <c r="M4" s="21">
        <v>5</v>
      </c>
      <c r="N4" s="18">
        <f>SUM(D4:M4)</f>
        <v>36</v>
      </c>
    </row>
    <row r="5" spans="1:14" ht="12.75">
      <c r="A5" s="9">
        <v>3</v>
      </c>
      <c r="B5" s="56" t="s">
        <v>14</v>
      </c>
      <c r="C5" s="18" t="s">
        <v>82</v>
      </c>
      <c r="D5" s="21">
        <v>3</v>
      </c>
      <c r="E5" s="14">
        <v>3</v>
      </c>
      <c r="F5" s="14">
        <v>4</v>
      </c>
      <c r="G5" s="14">
        <v>4</v>
      </c>
      <c r="H5" s="14">
        <v>4</v>
      </c>
      <c r="I5" s="14">
        <v>5</v>
      </c>
      <c r="J5" s="14">
        <v>5</v>
      </c>
      <c r="K5" s="14">
        <v>5.5</v>
      </c>
      <c r="L5" s="14">
        <v>5.5</v>
      </c>
      <c r="M5" s="21">
        <v>5.5</v>
      </c>
      <c r="N5" s="18">
        <f aca="true" t="shared" si="0" ref="N5:N17">SUM(D5:M5)</f>
        <v>44.5</v>
      </c>
    </row>
    <row r="6" spans="1:14" ht="12.75">
      <c r="A6" s="9">
        <v>4</v>
      </c>
      <c r="B6" s="56" t="s">
        <v>15</v>
      </c>
      <c r="C6" s="18" t="s">
        <v>82</v>
      </c>
      <c r="D6" s="21">
        <v>4</v>
      </c>
      <c r="E6" s="14">
        <v>4</v>
      </c>
      <c r="F6" s="14">
        <v>5</v>
      </c>
      <c r="G6" s="14">
        <v>5</v>
      </c>
      <c r="H6" s="14">
        <v>5</v>
      </c>
      <c r="I6" s="14">
        <v>5.5</v>
      </c>
      <c r="J6" s="14">
        <v>5.5</v>
      </c>
      <c r="K6" s="14">
        <v>6</v>
      </c>
      <c r="L6" s="14">
        <v>6</v>
      </c>
      <c r="M6" s="21">
        <v>6</v>
      </c>
      <c r="N6" s="18">
        <f t="shared" si="0"/>
        <v>52</v>
      </c>
    </row>
    <row r="7" spans="1:14" ht="12.75">
      <c r="A7" s="9">
        <v>5</v>
      </c>
      <c r="B7" s="56" t="s">
        <v>96</v>
      </c>
      <c r="C7" s="18" t="s">
        <v>82</v>
      </c>
      <c r="D7" s="21">
        <v>5</v>
      </c>
      <c r="E7" s="14">
        <v>5</v>
      </c>
      <c r="F7" s="14">
        <v>6</v>
      </c>
      <c r="G7" s="14">
        <v>6</v>
      </c>
      <c r="H7" s="14">
        <v>6</v>
      </c>
      <c r="I7" s="14">
        <v>6</v>
      </c>
      <c r="J7" s="14">
        <v>6</v>
      </c>
      <c r="K7" s="14">
        <v>6.5</v>
      </c>
      <c r="L7" s="14">
        <v>6.5</v>
      </c>
      <c r="M7" s="21">
        <v>6.5</v>
      </c>
      <c r="N7" s="18">
        <f t="shared" si="0"/>
        <v>59.5</v>
      </c>
    </row>
    <row r="8" spans="1:14" ht="12.75">
      <c r="A8" s="9">
        <v>6</v>
      </c>
      <c r="B8" s="56" t="s">
        <v>19</v>
      </c>
      <c r="C8" s="18" t="s">
        <v>120</v>
      </c>
      <c r="D8" s="21">
        <v>6</v>
      </c>
      <c r="E8" s="14">
        <v>6</v>
      </c>
      <c r="F8" s="14">
        <v>6.5</v>
      </c>
      <c r="G8" s="14">
        <v>6.5</v>
      </c>
      <c r="H8" s="14">
        <v>6.5</v>
      </c>
      <c r="I8" s="14">
        <v>7</v>
      </c>
      <c r="J8" s="14">
        <v>7</v>
      </c>
      <c r="K8" s="14">
        <v>7</v>
      </c>
      <c r="L8" s="14">
        <v>7</v>
      </c>
      <c r="M8" s="21">
        <v>7</v>
      </c>
      <c r="N8" s="18">
        <f t="shared" si="0"/>
        <v>66.5</v>
      </c>
    </row>
    <row r="9" spans="1:14" ht="12.75">
      <c r="A9" s="9">
        <v>7</v>
      </c>
      <c r="B9" s="56" t="s">
        <v>20</v>
      </c>
      <c r="C9" s="18" t="s">
        <v>121</v>
      </c>
      <c r="D9" s="21">
        <v>7</v>
      </c>
      <c r="E9" s="14">
        <v>7</v>
      </c>
      <c r="F9" s="14">
        <v>7</v>
      </c>
      <c r="G9" s="14">
        <v>7</v>
      </c>
      <c r="H9" s="14">
        <v>7</v>
      </c>
      <c r="I9" s="14">
        <v>7.5</v>
      </c>
      <c r="J9" s="14">
        <v>7.5</v>
      </c>
      <c r="K9" s="14">
        <v>7.5</v>
      </c>
      <c r="L9" s="14">
        <v>7.5</v>
      </c>
      <c r="M9" s="21">
        <v>7.5</v>
      </c>
      <c r="N9" s="18">
        <f t="shared" si="0"/>
        <v>72.5</v>
      </c>
    </row>
    <row r="10" spans="1:14" ht="12.75">
      <c r="A10" s="9">
        <v>8</v>
      </c>
      <c r="B10" s="56" t="s">
        <v>18</v>
      </c>
      <c r="C10" s="18" t="s">
        <v>120</v>
      </c>
      <c r="D10" s="21">
        <v>8</v>
      </c>
      <c r="E10" s="14">
        <v>8</v>
      </c>
      <c r="F10" s="14">
        <v>8</v>
      </c>
      <c r="G10" s="14">
        <v>8</v>
      </c>
      <c r="H10" s="14">
        <v>8</v>
      </c>
      <c r="I10" s="14">
        <v>8</v>
      </c>
      <c r="J10" s="14">
        <v>8</v>
      </c>
      <c r="K10" s="14">
        <v>8</v>
      </c>
      <c r="L10" s="14">
        <v>8</v>
      </c>
      <c r="M10" s="21">
        <v>8</v>
      </c>
      <c r="N10" s="18">
        <f t="shared" si="0"/>
        <v>80</v>
      </c>
    </row>
    <row r="11" spans="1:14" ht="12.75">
      <c r="A11" s="9">
        <v>9</v>
      </c>
      <c r="B11" s="56" t="s">
        <v>97</v>
      </c>
      <c r="C11" s="18" t="s">
        <v>66</v>
      </c>
      <c r="D11" s="21">
        <v>9</v>
      </c>
      <c r="E11" s="14">
        <v>9</v>
      </c>
      <c r="F11" s="14">
        <v>9</v>
      </c>
      <c r="G11" s="14">
        <v>9</v>
      </c>
      <c r="H11" s="14">
        <v>9</v>
      </c>
      <c r="I11" s="14">
        <v>9</v>
      </c>
      <c r="J11" s="14">
        <v>9</v>
      </c>
      <c r="K11" s="14">
        <v>9</v>
      </c>
      <c r="L11" s="14">
        <v>9</v>
      </c>
      <c r="M11" s="21">
        <v>9</v>
      </c>
      <c r="N11" s="18">
        <f t="shared" si="0"/>
        <v>90</v>
      </c>
    </row>
    <row r="12" spans="1:14" ht="12.75">
      <c r="A12" s="9">
        <v>10</v>
      </c>
      <c r="B12" s="56" t="s">
        <v>171</v>
      </c>
      <c r="C12" s="18" t="s">
        <v>121</v>
      </c>
      <c r="D12" s="21">
        <v>10</v>
      </c>
      <c r="E12" s="14">
        <v>10</v>
      </c>
      <c r="F12" s="14">
        <v>10</v>
      </c>
      <c r="G12" s="14">
        <v>10</v>
      </c>
      <c r="H12" s="14">
        <v>10</v>
      </c>
      <c r="I12" s="14">
        <v>9.5</v>
      </c>
      <c r="J12" s="14">
        <v>9.5</v>
      </c>
      <c r="K12" s="14">
        <v>9.5</v>
      </c>
      <c r="L12" s="14">
        <v>9.5</v>
      </c>
      <c r="M12" s="21">
        <v>9.5</v>
      </c>
      <c r="N12" s="18">
        <f t="shared" si="0"/>
        <v>97.5</v>
      </c>
    </row>
    <row r="13" spans="1:14" ht="12.75">
      <c r="A13" s="9">
        <v>11</v>
      </c>
      <c r="B13" s="56" t="s">
        <v>21</v>
      </c>
      <c r="C13" s="18" t="s">
        <v>122</v>
      </c>
      <c r="D13" s="21">
        <v>11</v>
      </c>
      <c r="E13" s="14">
        <v>11</v>
      </c>
      <c r="F13" s="14">
        <v>10.5</v>
      </c>
      <c r="G13" s="14">
        <v>10.5</v>
      </c>
      <c r="H13" s="14">
        <v>10.5</v>
      </c>
      <c r="I13" s="14">
        <v>10</v>
      </c>
      <c r="J13" s="14">
        <v>10</v>
      </c>
      <c r="K13" s="14">
        <v>10</v>
      </c>
      <c r="L13" s="14">
        <v>10</v>
      </c>
      <c r="M13" s="21">
        <v>10</v>
      </c>
      <c r="N13" s="18">
        <f t="shared" si="0"/>
        <v>103.5</v>
      </c>
    </row>
    <row r="14" spans="1:14" ht="12.75">
      <c r="A14" s="9">
        <v>12</v>
      </c>
      <c r="B14" s="56" t="s">
        <v>24</v>
      </c>
      <c r="C14" s="18" t="s">
        <v>108</v>
      </c>
      <c r="D14" s="21">
        <v>12</v>
      </c>
      <c r="E14" s="14">
        <v>12</v>
      </c>
      <c r="F14" s="14">
        <v>11</v>
      </c>
      <c r="G14" s="14">
        <v>11</v>
      </c>
      <c r="H14" s="14">
        <v>11</v>
      </c>
      <c r="I14" s="14">
        <v>11</v>
      </c>
      <c r="J14" s="14">
        <v>11</v>
      </c>
      <c r="K14" s="14">
        <v>10.5</v>
      </c>
      <c r="L14" s="14">
        <v>10.5</v>
      </c>
      <c r="M14" s="21">
        <v>10.5</v>
      </c>
      <c r="N14" s="18">
        <f t="shared" si="0"/>
        <v>110.5</v>
      </c>
    </row>
    <row r="15" spans="1:14" ht="12.75">
      <c r="A15" s="9">
        <v>13</v>
      </c>
      <c r="B15" s="59" t="s">
        <v>22</v>
      </c>
      <c r="C15" s="18" t="s">
        <v>123</v>
      </c>
      <c r="D15" s="21">
        <v>13</v>
      </c>
      <c r="E15" s="14">
        <v>13</v>
      </c>
      <c r="F15" s="14">
        <v>12</v>
      </c>
      <c r="G15" s="14">
        <v>12</v>
      </c>
      <c r="H15" s="14">
        <v>12</v>
      </c>
      <c r="I15" s="14">
        <v>11.5</v>
      </c>
      <c r="J15" s="14">
        <v>11.5</v>
      </c>
      <c r="K15" s="14">
        <v>11</v>
      </c>
      <c r="L15" s="14">
        <v>11</v>
      </c>
      <c r="M15" s="21">
        <v>11</v>
      </c>
      <c r="N15" s="18">
        <f t="shared" si="0"/>
        <v>118</v>
      </c>
    </row>
    <row r="16" spans="1:14" ht="12.75">
      <c r="A16" s="9">
        <v>14</v>
      </c>
      <c r="B16" s="56" t="s">
        <v>99</v>
      </c>
      <c r="C16" s="18" t="s">
        <v>121</v>
      </c>
      <c r="D16" s="21">
        <v>14</v>
      </c>
      <c r="E16" s="14">
        <v>14</v>
      </c>
      <c r="F16" s="14">
        <v>13</v>
      </c>
      <c r="G16" s="14">
        <v>13</v>
      </c>
      <c r="H16" s="14">
        <v>13</v>
      </c>
      <c r="I16" s="14">
        <v>12</v>
      </c>
      <c r="J16" s="14">
        <v>12</v>
      </c>
      <c r="K16" s="14">
        <v>11.5</v>
      </c>
      <c r="L16" s="14">
        <v>11.5</v>
      </c>
      <c r="M16" s="21">
        <v>11.5</v>
      </c>
      <c r="N16" s="18">
        <f t="shared" si="0"/>
        <v>125.5</v>
      </c>
    </row>
    <row r="17" spans="1:14" ht="12.75">
      <c r="A17" s="9">
        <v>15</v>
      </c>
      <c r="B17" s="59" t="s">
        <v>26</v>
      </c>
      <c r="C17" s="18" t="s">
        <v>124</v>
      </c>
      <c r="D17" s="21">
        <v>15</v>
      </c>
      <c r="E17" s="14">
        <v>15</v>
      </c>
      <c r="F17" s="14">
        <v>14</v>
      </c>
      <c r="G17" s="14">
        <v>14</v>
      </c>
      <c r="H17" s="14">
        <v>14</v>
      </c>
      <c r="I17" s="14">
        <v>13</v>
      </c>
      <c r="J17" s="14">
        <v>13</v>
      </c>
      <c r="K17" s="14">
        <v>12</v>
      </c>
      <c r="L17" s="14">
        <v>12</v>
      </c>
      <c r="M17" s="21">
        <v>12</v>
      </c>
      <c r="N17" s="18">
        <f t="shared" si="0"/>
        <v>134</v>
      </c>
    </row>
    <row r="18" spans="1:14" ht="13.5" thickBot="1">
      <c r="A18" s="49">
        <v>16</v>
      </c>
      <c r="B18" s="58" t="s">
        <v>25</v>
      </c>
      <c r="C18" s="52" t="s">
        <v>125</v>
      </c>
      <c r="D18" s="50">
        <v>16</v>
      </c>
      <c r="E18" s="51">
        <v>16</v>
      </c>
      <c r="F18" s="51">
        <v>15</v>
      </c>
      <c r="G18" s="51">
        <v>15</v>
      </c>
      <c r="H18" s="51">
        <v>15</v>
      </c>
      <c r="I18" s="51">
        <v>14</v>
      </c>
      <c r="J18" s="51">
        <v>14</v>
      </c>
      <c r="K18" s="51">
        <v>13</v>
      </c>
      <c r="L18" s="51">
        <v>13</v>
      </c>
      <c r="M18" s="50">
        <v>13</v>
      </c>
      <c r="N18" s="52">
        <f>SUM(D18:M18)</f>
        <v>144</v>
      </c>
    </row>
    <row r="19" spans="1:14" ht="12.75">
      <c r="A19" s="16">
        <v>17</v>
      </c>
      <c r="B19" s="78" t="s">
        <v>103</v>
      </c>
      <c r="C19" s="17" t="s">
        <v>172</v>
      </c>
      <c r="D19" s="53"/>
      <c r="E19" s="54"/>
      <c r="F19" s="54"/>
      <c r="G19" s="54"/>
      <c r="H19" s="54"/>
      <c r="I19" s="54"/>
      <c r="J19" s="54"/>
      <c r="K19" s="54"/>
      <c r="L19" s="54"/>
      <c r="M19" s="55"/>
      <c r="N19" s="20"/>
    </row>
    <row r="20" spans="1:14" ht="12.75">
      <c r="A20" s="9">
        <v>18</v>
      </c>
      <c r="B20" s="56" t="s">
        <v>109</v>
      </c>
      <c r="C20" s="18" t="s">
        <v>172</v>
      </c>
      <c r="D20" s="11"/>
      <c r="E20" s="2"/>
      <c r="F20" s="2"/>
      <c r="G20" s="2"/>
      <c r="H20" s="2"/>
      <c r="I20" s="2"/>
      <c r="J20" s="2"/>
      <c r="K20" s="2"/>
      <c r="L20" s="2"/>
      <c r="M20" s="4"/>
      <c r="N20" s="6"/>
    </row>
    <row r="21" spans="1:14" ht="12.75">
      <c r="A21" s="9">
        <v>19</v>
      </c>
      <c r="B21" s="57"/>
      <c r="C21" s="18"/>
      <c r="D21" s="11"/>
      <c r="E21" s="2"/>
      <c r="F21" s="2"/>
      <c r="G21" s="2"/>
      <c r="H21" s="2"/>
      <c r="I21" s="2"/>
      <c r="J21" s="2"/>
      <c r="K21" s="2"/>
      <c r="L21" s="2"/>
      <c r="M21" s="4"/>
      <c r="N21" s="6"/>
    </row>
    <row r="22" spans="1:14" ht="13.5" thickBot="1">
      <c r="A22" s="10">
        <v>20</v>
      </c>
      <c r="B22" s="60"/>
      <c r="C22" s="19"/>
      <c r="D22" s="12"/>
      <c r="E22" s="3"/>
      <c r="F22" s="3"/>
      <c r="G22" s="3"/>
      <c r="H22" s="3"/>
      <c r="I22" s="3"/>
      <c r="J22" s="3"/>
      <c r="K22" s="3"/>
      <c r="L22" s="3"/>
      <c r="M22" s="5"/>
      <c r="N22" s="7"/>
    </row>
    <row r="23" spans="4:14" ht="12.75">
      <c r="D23" s="13">
        <v>6</v>
      </c>
      <c r="E23" s="13">
        <v>6</v>
      </c>
      <c r="F23" s="13">
        <v>6</v>
      </c>
      <c r="G23" s="13">
        <v>4</v>
      </c>
      <c r="H23" s="13">
        <v>8</v>
      </c>
      <c r="I23" s="13">
        <v>8</v>
      </c>
      <c r="J23" s="13">
        <v>3</v>
      </c>
      <c r="K23" s="13">
        <v>4</v>
      </c>
      <c r="L23" s="13">
        <v>4</v>
      </c>
      <c r="M23" s="13">
        <v>8</v>
      </c>
      <c r="N23" s="13"/>
    </row>
    <row r="24" ht="12.75">
      <c r="B24" s="25" t="s">
        <v>29</v>
      </c>
    </row>
    <row r="25" spans="2:13" ht="12.75">
      <c r="B25" s="13" t="s">
        <v>30</v>
      </c>
      <c r="D25" s="61">
        <v>1</v>
      </c>
      <c r="E25" s="61">
        <v>1</v>
      </c>
      <c r="F25" s="61"/>
      <c r="G25" s="61">
        <v>1</v>
      </c>
      <c r="H25" s="61">
        <v>1</v>
      </c>
      <c r="I25" s="61"/>
      <c r="J25" s="61"/>
      <c r="K25" s="61">
        <v>1</v>
      </c>
      <c r="L25" s="61">
        <v>1</v>
      </c>
      <c r="M25" s="61">
        <v>1</v>
      </c>
    </row>
    <row r="26" spans="2:13" ht="12.75">
      <c r="B26" s="13" t="s">
        <v>31</v>
      </c>
      <c r="D26" s="61">
        <v>2</v>
      </c>
      <c r="E26" s="61">
        <v>2</v>
      </c>
      <c r="F26" s="61"/>
      <c r="G26" s="61"/>
      <c r="H26" s="61"/>
      <c r="I26" s="61">
        <v>1</v>
      </c>
      <c r="J26" s="61"/>
      <c r="K26" s="61"/>
      <c r="L26" s="61"/>
      <c r="M26" s="61"/>
    </row>
    <row r="27" spans="2:13" ht="12.75">
      <c r="B27" s="13" t="s">
        <v>32</v>
      </c>
      <c r="D27" s="61">
        <v>3</v>
      </c>
      <c r="E27" s="61">
        <v>3</v>
      </c>
      <c r="F27" s="61" t="s">
        <v>168</v>
      </c>
      <c r="G27" s="61">
        <v>2</v>
      </c>
      <c r="H27" s="61">
        <v>2</v>
      </c>
      <c r="I27" s="61">
        <v>2</v>
      </c>
      <c r="J27" s="61"/>
      <c r="K27" s="61">
        <v>2</v>
      </c>
      <c r="L27" s="61" t="s">
        <v>169</v>
      </c>
      <c r="M27" s="61" t="s">
        <v>169</v>
      </c>
    </row>
    <row r="28" spans="2:13" ht="12.75">
      <c r="B28" s="13" t="s">
        <v>33</v>
      </c>
      <c r="D28" s="61">
        <v>4</v>
      </c>
      <c r="E28" s="61">
        <v>4</v>
      </c>
      <c r="F28" s="61" t="s">
        <v>169</v>
      </c>
      <c r="G28" s="61" t="s">
        <v>127</v>
      </c>
      <c r="H28" s="61">
        <v>3</v>
      </c>
      <c r="I28" s="61"/>
      <c r="J28" s="61"/>
      <c r="K28" s="61">
        <v>3</v>
      </c>
      <c r="L28" s="61"/>
      <c r="M28" s="61" t="s">
        <v>170</v>
      </c>
    </row>
    <row r="29" spans="2:13" ht="12.75">
      <c r="B29" s="13" t="s">
        <v>34</v>
      </c>
      <c r="D29" s="61">
        <v>5</v>
      </c>
      <c r="E29" s="61" t="s">
        <v>141</v>
      </c>
      <c r="F29" s="61" t="s">
        <v>170</v>
      </c>
      <c r="G29" s="61"/>
      <c r="H29" s="61">
        <v>4</v>
      </c>
      <c r="I29" s="61"/>
      <c r="J29" s="61">
        <v>1</v>
      </c>
      <c r="K29" s="61"/>
      <c r="L29" s="61"/>
      <c r="M29" s="61" t="s">
        <v>140</v>
      </c>
    </row>
    <row r="30" spans="2:13" ht="12.75">
      <c r="B30" s="13" t="s">
        <v>35</v>
      </c>
      <c r="D30" s="61"/>
      <c r="E30" s="61" t="s">
        <v>128</v>
      </c>
      <c r="F30" s="61" t="s">
        <v>140</v>
      </c>
      <c r="G30" s="61">
        <v>3</v>
      </c>
      <c r="H30" s="61">
        <v>5</v>
      </c>
      <c r="I30" s="61"/>
      <c r="J30" s="61">
        <v>2</v>
      </c>
      <c r="K30" s="61"/>
      <c r="L30" s="61"/>
      <c r="M30" s="61" t="s">
        <v>141</v>
      </c>
    </row>
    <row r="31" spans="2:13" ht="12.75">
      <c r="B31" s="13" t="s">
        <v>36</v>
      </c>
      <c r="D31" s="61">
        <v>6</v>
      </c>
      <c r="E31" s="61"/>
      <c r="F31" s="61" t="s">
        <v>141</v>
      </c>
      <c r="G31" s="61">
        <v>4</v>
      </c>
      <c r="H31" s="61"/>
      <c r="I31" s="61"/>
      <c r="J31" s="61"/>
      <c r="K31" s="61" t="s">
        <v>140</v>
      </c>
      <c r="L31" s="61"/>
      <c r="M31" s="61"/>
    </row>
    <row r="32" spans="2:13" ht="12.75">
      <c r="B32" s="13" t="s">
        <v>126</v>
      </c>
      <c r="D32" s="61" t="s">
        <v>129</v>
      </c>
      <c r="E32" s="61">
        <v>6</v>
      </c>
      <c r="F32" s="61" t="s">
        <v>142</v>
      </c>
      <c r="G32" s="61" t="s">
        <v>128</v>
      </c>
      <c r="H32" s="61" t="s">
        <v>142</v>
      </c>
      <c r="I32" s="61"/>
      <c r="J32" s="61">
        <v>3</v>
      </c>
      <c r="K32" s="61"/>
      <c r="L32" s="61" t="s">
        <v>170</v>
      </c>
      <c r="M32" s="61" t="s">
        <v>142</v>
      </c>
    </row>
  </sheetData>
  <sheetProtection/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15.375" style="0" bestFit="1" customWidth="1"/>
    <col min="2" max="2" width="13.00390625" style="0" customWidth="1"/>
    <col min="3" max="3" width="10.375" style="0" bestFit="1" customWidth="1"/>
    <col min="4" max="4" width="10.625" style="0" customWidth="1"/>
    <col min="6" max="6" width="11.875" style="0" customWidth="1"/>
    <col min="7" max="7" width="12.875" style="0" customWidth="1"/>
    <col min="8" max="8" width="12.125" style="0" bestFit="1" customWidth="1"/>
    <col min="10" max="10" width="7.75390625" style="0" bestFit="1" customWidth="1"/>
    <col min="11" max="11" width="12.00390625" style="0" bestFit="1" customWidth="1"/>
    <col min="12" max="12" width="6.125" style="0" bestFit="1" customWidth="1"/>
    <col min="13" max="13" width="6.75390625" style="0" bestFit="1" customWidth="1"/>
  </cols>
  <sheetData>
    <row r="1" spans="1:15" ht="25.5">
      <c r="A1" s="88" t="s">
        <v>61</v>
      </c>
      <c r="B1" s="62" t="s">
        <v>178</v>
      </c>
      <c r="C1" s="62" t="s">
        <v>177</v>
      </c>
      <c r="D1" s="62" t="s">
        <v>179</v>
      </c>
      <c r="E1" s="62" t="s">
        <v>180</v>
      </c>
      <c r="F1" s="62" t="s">
        <v>185</v>
      </c>
      <c r="G1" s="62" t="s">
        <v>187</v>
      </c>
      <c r="H1" s="62" t="s">
        <v>181</v>
      </c>
      <c r="I1" s="62" t="s">
        <v>182</v>
      </c>
      <c r="J1" s="62" t="s">
        <v>183</v>
      </c>
      <c r="K1" s="62" t="s">
        <v>184</v>
      </c>
      <c r="L1" s="62" t="s">
        <v>186</v>
      </c>
      <c r="M1" s="62" t="s">
        <v>48</v>
      </c>
      <c r="N1" s="81"/>
      <c r="O1" s="81"/>
    </row>
    <row r="2" spans="1:13" ht="12.75">
      <c r="A2" s="63" t="s">
        <v>11</v>
      </c>
      <c r="B2" s="40">
        <v>3</v>
      </c>
      <c r="C2" s="40">
        <v>9</v>
      </c>
      <c r="D2" s="40">
        <v>9</v>
      </c>
      <c r="E2" s="40">
        <v>6</v>
      </c>
      <c r="F2" s="40">
        <v>9</v>
      </c>
      <c r="G2" s="40">
        <v>1</v>
      </c>
      <c r="H2" s="40">
        <v>8</v>
      </c>
      <c r="I2" s="40">
        <v>10</v>
      </c>
      <c r="J2" s="40">
        <v>6</v>
      </c>
      <c r="K2" s="40">
        <v>5</v>
      </c>
      <c r="L2" s="40">
        <f aca="true" t="shared" si="0" ref="L2:L21">SUM(B2:K2)</f>
        <v>66</v>
      </c>
      <c r="M2" s="40">
        <v>1</v>
      </c>
    </row>
    <row r="3" spans="1:13" ht="12.75">
      <c r="A3" s="63" t="s">
        <v>14</v>
      </c>
      <c r="B3" s="40">
        <v>1</v>
      </c>
      <c r="C3" s="40">
        <v>9</v>
      </c>
      <c r="D3" s="40">
        <v>9</v>
      </c>
      <c r="E3" s="40">
        <v>5</v>
      </c>
      <c r="F3" s="40">
        <v>5</v>
      </c>
      <c r="G3" s="40">
        <v>1</v>
      </c>
      <c r="H3" s="40">
        <v>6</v>
      </c>
      <c r="I3" s="40">
        <v>6</v>
      </c>
      <c r="J3" s="40">
        <v>4</v>
      </c>
      <c r="K3" s="40">
        <v>6</v>
      </c>
      <c r="L3" s="40">
        <f t="shared" si="0"/>
        <v>52</v>
      </c>
      <c r="M3" s="40">
        <v>2</v>
      </c>
    </row>
    <row r="4" spans="1:13" ht="12.75">
      <c r="A4" s="63" t="s">
        <v>96</v>
      </c>
      <c r="B4" s="40">
        <v>5</v>
      </c>
      <c r="C4" s="40">
        <v>10</v>
      </c>
      <c r="D4" s="40">
        <v>6</v>
      </c>
      <c r="E4" s="40">
        <v>5</v>
      </c>
      <c r="F4" s="40">
        <v>2</v>
      </c>
      <c r="G4" s="40">
        <v>1</v>
      </c>
      <c r="H4" s="40">
        <v>5</v>
      </c>
      <c r="I4" s="40">
        <v>6</v>
      </c>
      <c r="J4" s="40">
        <v>5</v>
      </c>
      <c r="K4" s="40">
        <v>5</v>
      </c>
      <c r="L4" s="40">
        <f t="shared" si="0"/>
        <v>50</v>
      </c>
      <c r="M4" s="40">
        <v>3</v>
      </c>
    </row>
    <row r="5" spans="1:13" ht="12.75">
      <c r="A5" s="63" t="s">
        <v>12</v>
      </c>
      <c r="B5" s="40">
        <v>5</v>
      </c>
      <c r="C5" s="40">
        <v>5</v>
      </c>
      <c r="D5" s="40">
        <v>8</v>
      </c>
      <c r="E5" s="40">
        <v>4</v>
      </c>
      <c r="F5" s="40">
        <v>5</v>
      </c>
      <c r="G5" s="40">
        <v>2</v>
      </c>
      <c r="H5" s="40">
        <v>4</v>
      </c>
      <c r="I5" s="40">
        <v>3</v>
      </c>
      <c r="J5" s="40">
        <v>5</v>
      </c>
      <c r="K5" s="40">
        <v>6</v>
      </c>
      <c r="L5" s="40">
        <f t="shared" si="0"/>
        <v>47</v>
      </c>
      <c r="M5" s="40">
        <v>4.5</v>
      </c>
    </row>
    <row r="6" spans="1:13" ht="12.75">
      <c r="A6" s="63" t="s">
        <v>15</v>
      </c>
      <c r="B6" s="40">
        <v>6</v>
      </c>
      <c r="C6" s="40">
        <v>8</v>
      </c>
      <c r="D6" s="40">
        <v>7</v>
      </c>
      <c r="E6" s="40">
        <v>1</v>
      </c>
      <c r="F6" s="40">
        <v>3</v>
      </c>
      <c r="G6" s="40">
        <v>0</v>
      </c>
      <c r="H6" s="40">
        <v>4</v>
      </c>
      <c r="I6" s="40">
        <v>8</v>
      </c>
      <c r="J6" s="40">
        <v>5</v>
      </c>
      <c r="K6" s="40">
        <v>5</v>
      </c>
      <c r="L6" s="40">
        <f t="shared" si="0"/>
        <v>47</v>
      </c>
      <c r="M6" s="40">
        <v>4.5</v>
      </c>
    </row>
    <row r="7" spans="1:13" ht="12.75">
      <c r="A7" s="63" t="s">
        <v>18</v>
      </c>
      <c r="B7" s="40">
        <v>3</v>
      </c>
      <c r="C7" s="40">
        <v>4</v>
      </c>
      <c r="D7" s="40">
        <v>7</v>
      </c>
      <c r="E7" s="40">
        <v>1</v>
      </c>
      <c r="F7" s="40">
        <v>0</v>
      </c>
      <c r="G7" s="40">
        <v>1</v>
      </c>
      <c r="H7" s="40">
        <v>3</v>
      </c>
      <c r="I7" s="40">
        <v>6</v>
      </c>
      <c r="J7" s="40">
        <v>3</v>
      </c>
      <c r="K7" s="40">
        <v>3</v>
      </c>
      <c r="L7" s="40">
        <f t="shared" si="0"/>
        <v>31</v>
      </c>
      <c r="M7" s="40">
        <v>6</v>
      </c>
    </row>
    <row r="8" spans="1:13" ht="12.75">
      <c r="A8" s="63" t="s">
        <v>97</v>
      </c>
      <c r="B8" s="40">
        <v>3</v>
      </c>
      <c r="C8" s="40">
        <v>5</v>
      </c>
      <c r="D8" s="40">
        <v>8</v>
      </c>
      <c r="E8" s="40">
        <v>1</v>
      </c>
      <c r="F8" s="40">
        <v>3</v>
      </c>
      <c r="G8" s="40">
        <v>1</v>
      </c>
      <c r="H8" s="40">
        <v>2</v>
      </c>
      <c r="I8" s="40">
        <v>1</v>
      </c>
      <c r="J8" s="40">
        <v>1</v>
      </c>
      <c r="K8" s="40">
        <v>5</v>
      </c>
      <c r="L8" s="40">
        <f t="shared" si="0"/>
        <v>30</v>
      </c>
      <c r="M8" s="40">
        <v>7.5</v>
      </c>
    </row>
    <row r="9" spans="1:13" ht="12.75">
      <c r="A9" s="63" t="s">
        <v>171</v>
      </c>
      <c r="B9" s="40">
        <v>1</v>
      </c>
      <c r="C9" s="40">
        <v>6</v>
      </c>
      <c r="D9" s="40">
        <v>6</v>
      </c>
      <c r="E9" s="40">
        <v>3</v>
      </c>
      <c r="F9" s="40">
        <v>2</v>
      </c>
      <c r="G9" s="40">
        <v>1</v>
      </c>
      <c r="H9" s="40">
        <v>3</v>
      </c>
      <c r="I9" s="40">
        <v>3</v>
      </c>
      <c r="J9" s="40">
        <v>2</v>
      </c>
      <c r="K9" s="40">
        <v>3</v>
      </c>
      <c r="L9" s="40">
        <f t="shared" si="0"/>
        <v>30</v>
      </c>
      <c r="M9" s="40">
        <v>7.5</v>
      </c>
    </row>
    <row r="10" spans="1:13" ht="12.75">
      <c r="A10" s="63" t="s">
        <v>99</v>
      </c>
      <c r="B10" s="40">
        <v>4</v>
      </c>
      <c r="C10" s="40">
        <v>5</v>
      </c>
      <c r="D10" s="40">
        <v>6</v>
      </c>
      <c r="E10" s="40">
        <v>2</v>
      </c>
      <c r="F10" s="40">
        <v>1</v>
      </c>
      <c r="G10" s="40">
        <v>0</v>
      </c>
      <c r="H10" s="40">
        <v>3</v>
      </c>
      <c r="I10" s="40">
        <v>0</v>
      </c>
      <c r="J10" s="40">
        <v>2</v>
      </c>
      <c r="K10" s="40">
        <v>4</v>
      </c>
      <c r="L10" s="40">
        <f t="shared" si="0"/>
        <v>27</v>
      </c>
      <c r="M10" s="40">
        <v>9</v>
      </c>
    </row>
    <row r="11" spans="1:13" ht="12.75">
      <c r="A11" s="63" t="s">
        <v>19</v>
      </c>
      <c r="B11" s="40">
        <v>2</v>
      </c>
      <c r="C11" s="40">
        <v>6</v>
      </c>
      <c r="D11" s="40">
        <v>5</v>
      </c>
      <c r="E11" s="40">
        <v>1</v>
      </c>
      <c r="F11" s="40">
        <v>1</v>
      </c>
      <c r="G11" s="40">
        <v>1</v>
      </c>
      <c r="H11" s="40">
        <v>2</v>
      </c>
      <c r="I11" s="40">
        <v>0</v>
      </c>
      <c r="J11" s="40">
        <v>4</v>
      </c>
      <c r="K11" s="40">
        <v>4</v>
      </c>
      <c r="L11" s="40">
        <f t="shared" si="0"/>
        <v>26</v>
      </c>
      <c r="M11" s="40">
        <v>10</v>
      </c>
    </row>
    <row r="12" spans="1:13" ht="12.75">
      <c r="A12" s="63" t="s">
        <v>22</v>
      </c>
      <c r="B12" s="40">
        <v>2</v>
      </c>
      <c r="C12" s="40">
        <v>6</v>
      </c>
      <c r="D12" s="40">
        <v>3</v>
      </c>
      <c r="E12" s="40">
        <v>1</v>
      </c>
      <c r="F12" s="40">
        <v>0</v>
      </c>
      <c r="G12" s="40">
        <v>2</v>
      </c>
      <c r="H12" s="40">
        <v>3</v>
      </c>
      <c r="I12" s="40">
        <v>1</v>
      </c>
      <c r="J12" s="40">
        <v>3</v>
      </c>
      <c r="K12" s="40">
        <v>3</v>
      </c>
      <c r="L12" s="40">
        <f t="shared" si="0"/>
        <v>24</v>
      </c>
      <c r="M12" s="40">
        <v>11</v>
      </c>
    </row>
    <row r="13" spans="1:13" ht="12.75">
      <c r="A13" s="63" t="s">
        <v>26</v>
      </c>
      <c r="B13" s="40">
        <v>2</v>
      </c>
      <c r="C13" s="40">
        <v>1</v>
      </c>
      <c r="D13" s="40">
        <v>5</v>
      </c>
      <c r="E13" s="40">
        <v>3</v>
      </c>
      <c r="F13" s="40">
        <v>0</v>
      </c>
      <c r="G13" s="40">
        <v>2</v>
      </c>
      <c r="H13" s="40">
        <v>3</v>
      </c>
      <c r="I13" s="40">
        <v>0</v>
      </c>
      <c r="J13" s="40">
        <v>4</v>
      </c>
      <c r="K13" s="40">
        <v>3</v>
      </c>
      <c r="L13" s="40">
        <f t="shared" si="0"/>
        <v>23</v>
      </c>
      <c r="M13" s="40">
        <v>12</v>
      </c>
    </row>
    <row r="14" spans="1:13" ht="12.75">
      <c r="A14" s="63" t="s">
        <v>21</v>
      </c>
      <c r="B14" s="40">
        <v>3</v>
      </c>
      <c r="C14" s="40">
        <v>2</v>
      </c>
      <c r="D14" s="40">
        <v>5</v>
      </c>
      <c r="E14" s="40">
        <v>1</v>
      </c>
      <c r="F14" s="40">
        <v>2</v>
      </c>
      <c r="G14" s="40">
        <v>0</v>
      </c>
      <c r="H14" s="40">
        <v>3</v>
      </c>
      <c r="I14" s="40">
        <v>2</v>
      </c>
      <c r="J14" s="40">
        <v>2</v>
      </c>
      <c r="K14" s="40">
        <v>2</v>
      </c>
      <c r="L14" s="40">
        <f t="shared" si="0"/>
        <v>22</v>
      </c>
      <c r="M14" s="40">
        <v>13</v>
      </c>
    </row>
    <row r="15" spans="1:13" ht="12.75">
      <c r="A15" s="63" t="s">
        <v>20</v>
      </c>
      <c r="B15" s="40">
        <v>3</v>
      </c>
      <c r="C15" s="40">
        <v>2</v>
      </c>
      <c r="D15" s="40">
        <v>4</v>
      </c>
      <c r="E15" s="40">
        <v>1</v>
      </c>
      <c r="F15" s="40">
        <v>0</v>
      </c>
      <c r="G15" s="40">
        <v>0</v>
      </c>
      <c r="H15" s="40">
        <v>3</v>
      </c>
      <c r="I15" s="40">
        <v>3</v>
      </c>
      <c r="J15" s="40">
        <v>0</v>
      </c>
      <c r="K15" s="40">
        <v>2</v>
      </c>
      <c r="L15" s="40">
        <f t="shared" si="0"/>
        <v>18</v>
      </c>
      <c r="M15" s="40">
        <v>14</v>
      </c>
    </row>
    <row r="16" spans="1:13" ht="12.75">
      <c r="A16" s="63" t="s">
        <v>24</v>
      </c>
      <c r="B16" s="40">
        <v>6</v>
      </c>
      <c r="C16" s="40">
        <v>2</v>
      </c>
      <c r="D16" s="40">
        <v>1</v>
      </c>
      <c r="E16" s="40">
        <v>2</v>
      </c>
      <c r="F16" s="40">
        <v>0</v>
      </c>
      <c r="G16" s="40">
        <v>0</v>
      </c>
      <c r="H16" s="40">
        <v>1</v>
      </c>
      <c r="I16" s="40">
        <v>0</v>
      </c>
      <c r="J16" s="40">
        <v>2</v>
      </c>
      <c r="K16" s="40">
        <v>3</v>
      </c>
      <c r="L16" s="40">
        <f t="shared" si="0"/>
        <v>17</v>
      </c>
      <c r="M16" s="40">
        <v>15</v>
      </c>
    </row>
    <row r="17" spans="1:13" ht="12.75">
      <c r="A17" s="63" t="s">
        <v>65</v>
      </c>
      <c r="B17" s="40">
        <v>4</v>
      </c>
      <c r="C17" s="40">
        <v>1</v>
      </c>
      <c r="D17" s="40">
        <v>2</v>
      </c>
      <c r="E17" s="40">
        <v>2</v>
      </c>
      <c r="F17" s="40">
        <v>0</v>
      </c>
      <c r="G17" s="40">
        <v>0</v>
      </c>
      <c r="H17" s="40">
        <v>2</v>
      </c>
      <c r="I17" s="40">
        <v>1</v>
      </c>
      <c r="J17" s="40">
        <v>1</v>
      </c>
      <c r="K17" s="40">
        <v>2</v>
      </c>
      <c r="L17" s="40">
        <f t="shared" si="0"/>
        <v>15</v>
      </c>
      <c r="M17" s="40">
        <v>16</v>
      </c>
    </row>
    <row r="18" spans="1:13" ht="12.75">
      <c r="A18" s="80" t="s">
        <v>63</v>
      </c>
      <c r="B18" s="40">
        <v>2</v>
      </c>
      <c r="C18" s="40">
        <v>0</v>
      </c>
      <c r="D18" s="40">
        <v>2</v>
      </c>
      <c r="E18" s="40">
        <v>1</v>
      </c>
      <c r="F18" s="40">
        <v>0</v>
      </c>
      <c r="G18" s="40">
        <v>1</v>
      </c>
      <c r="H18" s="40">
        <v>2</v>
      </c>
      <c r="I18" s="40">
        <v>2</v>
      </c>
      <c r="J18" s="40">
        <v>2</v>
      </c>
      <c r="K18" s="40">
        <v>0</v>
      </c>
      <c r="L18" s="40">
        <f t="shared" si="0"/>
        <v>12</v>
      </c>
      <c r="M18" s="40"/>
    </row>
    <row r="19" spans="1:13" ht="12.75">
      <c r="A19" s="80" t="s">
        <v>103</v>
      </c>
      <c r="B19" s="40">
        <v>5</v>
      </c>
      <c r="C19" s="40">
        <v>4</v>
      </c>
      <c r="D19" s="40">
        <v>0</v>
      </c>
      <c r="E19" s="40">
        <v>1</v>
      </c>
      <c r="F19" s="40">
        <v>0</v>
      </c>
      <c r="G19" s="40">
        <v>1</v>
      </c>
      <c r="H19" s="40">
        <v>1</v>
      </c>
      <c r="I19" s="40">
        <v>0</v>
      </c>
      <c r="J19" s="40" t="s">
        <v>82</v>
      </c>
      <c r="K19" s="40"/>
      <c r="L19" s="40">
        <f t="shared" si="0"/>
        <v>12</v>
      </c>
      <c r="M19" s="40"/>
    </row>
    <row r="20" spans="1:13" ht="12.75">
      <c r="A20" s="80" t="s">
        <v>109</v>
      </c>
      <c r="B20" s="40">
        <v>1</v>
      </c>
      <c r="C20" s="40">
        <v>2</v>
      </c>
      <c r="D20" s="40">
        <v>0</v>
      </c>
      <c r="E20" s="40">
        <v>2</v>
      </c>
      <c r="F20" s="40">
        <v>0</v>
      </c>
      <c r="G20" s="40">
        <v>0</v>
      </c>
      <c r="H20" s="40">
        <v>3</v>
      </c>
      <c r="I20" s="40">
        <v>0</v>
      </c>
      <c r="J20" s="40">
        <v>1</v>
      </c>
      <c r="K20" s="40">
        <v>2</v>
      </c>
      <c r="L20" s="40">
        <f t="shared" si="0"/>
        <v>11</v>
      </c>
      <c r="M20" s="40"/>
    </row>
    <row r="21" spans="1:13" ht="12.75">
      <c r="A21" s="80" t="s">
        <v>25</v>
      </c>
      <c r="B21" s="40" t="s">
        <v>82</v>
      </c>
      <c r="C21" s="40" t="s">
        <v>82</v>
      </c>
      <c r="D21" s="40" t="s">
        <v>82</v>
      </c>
      <c r="E21" s="40" t="s">
        <v>82</v>
      </c>
      <c r="F21" s="40" t="s">
        <v>82</v>
      </c>
      <c r="G21" s="40" t="s">
        <v>82</v>
      </c>
      <c r="H21" s="40" t="s">
        <v>82</v>
      </c>
      <c r="I21" s="40" t="s">
        <v>82</v>
      </c>
      <c r="J21" s="40" t="s">
        <v>82</v>
      </c>
      <c r="K21" s="40"/>
      <c r="L21" s="40">
        <f t="shared" si="0"/>
        <v>0</v>
      </c>
      <c r="M21" s="40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1.375" style="0" bestFit="1" customWidth="1"/>
    <col min="2" max="5" width="10.75390625" style="0" bestFit="1" customWidth="1"/>
    <col min="6" max="6" width="8.75390625" style="0" bestFit="1" customWidth="1"/>
    <col min="8" max="11" width="10.75390625" style="0" bestFit="1" customWidth="1"/>
    <col min="12" max="12" width="3.00390625" style="0" customWidth="1"/>
    <col min="13" max="13" width="5.75390625" style="0" customWidth="1"/>
    <col min="14" max="14" width="28.25390625" style="0" customWidth="1"/>
    <col min="15" max="15" width="16.375" style="0" customWidth="1"/>
    <col min="16" max="16" width="10.25390625" style="0" customWidth="1"/>
  </cols>
  <sheetData>
    <row r="1" spans="1:16" ht="18.75">
      <c r="A1" s="83"/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186</v>
      </c>
      <c r="G1" s="84" t="s">
        <v>48</v>
      </c>
      <c r="H1" s="84" t="s">
        <v>346</v>
      </c>
      <c r="I1" s="84" t="s">
        <v>347</v>
      </c>
      <c r="J1" s="84" t="s">
        <v>348</v>
      </c>
      <c r="K1" s="84" t="s">
        <v>349</v>
      </c>
      <c r="M1" s="84" t="s">
        <v>351</v>
      </c>
      <c r="N1" s="84" t="s">
        <v>148</v>
      </c>
      <c r="O1" s="84" t="s">
        <v>352</v>
      </c>
      <c r="P1" s="84" t="s">
        <v>353</v>
      </c>
    </row>
    <row r="2" spans="1:16" ht="18.75">
      <c r="A2" s="85" t="s">
        <v>11</v>
      </c>
      <c r="B2" s="86">
        <v>160</v>
      </c>
      <c r="C2" s="86">
        <v>120</v>
      </c>
      <c r="D2" s="86">
        <v>90</v>
      </c>
      <c r="E2" s="86">
        <v>90</v>
      </c>
      <c r="F2" s="86">
        <f aca="true" t="shared" si="0" ref="F2:F19">SUM(B2:E2)</f>
        <v>460</v>
      </c>
      <c r="G2" s="86">
        <v>1</v>
      </c>
      <c r="H2" s="86">
        <v>80</v>
      </c>
      <c r="I2" s="86"/>
      <c r="J2" s="86"/>
      <c r="K2" s="86"/>
      <c r="M2" s="86">
        <v>1</v>
      </c>
      <c r="N2" s="86" t="s">
        <v>354</v>
      </c>
      <c r="O2" s="86" t="s">
        <v>14</v>
      </c>
      <c r="P2" s="86">
        <v>210</v>
      </c>
    </row>
    <row r="3" spans="1:16" ht="18.75">
      <c r="A3" s="85" t="s">
        <v>14</v>
      </c>
      <c r="B3" s="86">
        <v>210</v>
      </c>
      <c r="C3" s="86">
        <v>110</v>
      </c>
      <c r="D3" s="86">
        <v>70</v>
      </c>
      <c r="E3" s="86">
        <v>10</v>
      </c>
      <c r="F3" s="86">
        <f t="shared" si="0"/>
        <v>400</v>
      </c>
      <c r="G3" s="86">
        <v>2</v>
      </c>
      <c r="H3" s="86">
        <v>-10</v>
      </c>
      <c r="I3" s="86"/>
      <c r="J3" s="86"/>
      <c r="K3" s="86"/>
      <c r="M3" s="86">
        <v>2</v>
      </c>
      <c r="N3" s="86" t="s">
        <v>355</v>
      </c>
      <c r="O3" s="86" t="s">
        <v>12</v>
      </c>
      <c r="P3" s="86">
        <v>180</v>
      </c>
    </row>
    <row r="4" spans="1:16" ht="18.75">
      <c r="A4" s="85" t="s">
        <v>96</v>
      </c>
      <c r="B4" s="86">
        <v>120</v>
      </c>
      <c r="C4" s="86">
        <v>90</v>
      </c>
      <c r="D4" s="86">
        <v>30</v>
      </c>
      <c r="E4" s="86">
        <v>30</v>
      </c>
      <c r="F4" s="86">
        <f t="shared" si="0"/>
        <v>270</v>
      </c>
      <c r="G4" s="86">
        <v>3</v>
      </c>
      <c r="H4" s="86">
        <v>10</v>
      </c>
      <c r="I4" s="86"/>
      <c r="J4" s="86"/>
      <c r="K4" s="86"/>
      <c r="M4" s="86">
        <v>3</v>
      </c>
      <c r="N4" s="86" t="s">
        <v>356</v>
      </c>
      <c r="O4" s="86" t="s">
        <v>12</v>
      </c>
      <c r="P4" s="86">
        <v>170</v>
      </c>
    </row>
    <row r="5" spans="1:16" ht="18.75">
      <c r="A5" s="85" t="s">
        <v>12</v>
      </c>
      <c r="B5" s="86">
        <v>180</v>
      </c>
      <c r="C5" s="86">
        <v>170</v>
      </c>
      <c r="D5" s="86">
        <v>-20</v>
      </c>
      <c r="E5" s="86">
        <v>-80</v>
      </c>
      <c r="F5" s="86">
        <f t="shared" si="0"/>
        <v>250</v>
      </c>
      <c r="G5" s="86">
        <v>4</v>
      </c>
      <c r="H5" s="86">
        <v>-110</v>
      </c>
      <c r="I5" s="86">
        <v>-120</v>
      </c>
      <c r="J5" s="86"/>
      <c r="K5" s="86"/>
      <c r="M5" s="86">
        <v>4</v>
      </c>
      <c r="N5" s="86" t="s">
        <v>357</v>
      </c>
      <c r="O5" s="86" t="s">
        <v>11</v>
      </c>
      <c r="P5" s="86">
        <v>160</v>
      </c>
    </row>
    <row r="6" spans="1:16" ht="18.75">
      <c r="A6" s="85" t="s">
        <v>15</v>
      </c>
      <c r="B6" s="86">
        <v>110</v>
      </c>
      <c r="C6" s="86">
        <v>30</v>
      </c>
      <c r="D6" s="86">
        <v>20</v>
      </c>
      <c r="E6" s="86" t="s">
        <v>82</v>
      </c>
      <c r="F6" s="86">
        <f t="shared" si="0"/>
        <v>160</v>
      </c>
      <c r="G6" s="94" t="s">
        <v>350</v>
      </c>
      <c r="H6" s="86"/>
      <c r="I6" s="86"/>
      <c r="J6" s="86"/>
      <c r="K6" s="86"/>
      <c r="M6" s="86">
        <v>5</v>
      </c>
      <c r="N6" s="86" t="s">
        <v>358</v>
      </c>
      <c r="O6" s="86" t="s">
        <v>13</v>
      </c>
      <c r="P6" s="86">
        <v>120</v>
      </c>
    </row>
    <row r="7" spans="1:16" ht="18.75">
      <c r="A7" s="85" t="s">
        <v>65</v>
      </c>
      <c r="B7" s="86">
        <v>110</v>
      </c>
      <c r="C7" s="86">
        <v>40</v>
      </c>
      <c r="D7" s="86">
        <v>10</v>
      </c>
      <c r="E7" s="86" t="s">
        <v>82</v>
      </c>
      <c r="F7" s="86">
        <f t="shared" si="0"/>
        <v>160</v>
      </c>
      <c r="G7" s="94" t="s">
        <v>350</v>
      </c>
      <c r="H7" s="86"/>
      <c r="I7" s="86"/>
      <c r="J7" s="86"/>
      <c r="K7" s="86"/>
      <c r="M7" s="86">
        <v>6</v>
      </c>
      <c r="N7" s="86" t="s">
        <v>359</v>
      </c>
      <c r="O7" s="86" t="s">
        <v>11</v>
      </c>
      <c r="P7" s="86">
        <v>120</v>
      </c>
    </row>
    <row r="8" spans="1:16" ht="18.75">
      <c r="A8" s="85" t="s">
        <v>97</v>
      </c>
      <c r="B8" s="86">
        <v>60</v>
      </c>
      <c r="C8" s="86">
        <v>30</v>
      </c>
      <c r="D8" s="86">
        <v>30</v>
      </c>
      <c r="E8" s="86">
        <v>10</v>
      </c>
      <c r="F8" s="86">
        <f t="shared" si="0"/>
        <v>130</v>
      </c>
      <c r="G8" s="86">
        <v>7</v>
      </c>
      <c r="H8" s="86"/>
      <c r="I8" s="86"/>
      <c r="J8" s="86"/>
      <c r="K8" s="86"/>
      <c r="M8" s="86">
        <v>7</v>
      </c>
      <c r="N8" s="86" t="s">
        <v>360</v>
      </c>
      <c r="O8" s="86" t="s">
        <v>65</v>
      </c>
      <c r="P8" s="86">
        <v>110</v>
      </c>
    </row>
    <row r="9" spans="1:16" ht="18.75">
      <c r="A9" s="85" t="s">
        <v>171</v>
      </c>
      <c r="B9" s="86">
        <v>50</v>
      </c>
      <c r="C9" s="86">
        <v>50</v>
      </c>
      <c r="D9" s="86">
        <v>20</v>
      </c>
      <c r="E9" s="86">
        <v>0</v>
      </c>
      <c r="F9" s="86">
        <f t="shared" si="0"/>
        <v>120</v>
      </c>
      <c r="G9" s="86">
        <v>8</v>
      </c>
      <c r="H9" s="86"/>
      <c r="I9" s="86"/>
      <c r="J9" s="86"/>
      <c r="K9" s="86"/>
      <c r="M9" s="86">
        <v>8</v>
      </c>
      <c r="N9" s="86" t="s">
        <v>362</v>
      </c>
      <c r="O9" s="86" t="s">
        <v>15</v>
      </c>
      <c r="P9" s="86">
        <v>110</v>
      </c>
    </row>
    <row r="10" spans="1:16" ht="18.75">
      <c r="A10" s="85" t="s">
        <v>19</v>
      </c>
      <c r="B10" s="86">
        <v>20</v>
      </c>
      <c r="C10" s="86">
        <v>20</v>
      </c>
      <c r="D10" s="86">
        <v>0</v>
      </c>
      <c r="E10" s="86">
        <v>-10</v>
      </c>
      <c r="F10" s="86">
        <f t="shared" si="0"/>
        <v>30</v>
      </c>
      <c r="G10" s="86">
        <v>9</v>
      </c>
      <c r="H10" s="86"/>
      <c r="I10" s="86"/>
      <c r="J10" s="86"/>
      <c r="K10" s="86"/>
      <c r="M10" s="86">
        <v>9</v>
      </c>
      <c r="N10" s="86" t="s">
        <v>361</v>
      </c>
      <c r="O10" s="86" t="s">
        <v>14</v>
      </c>
      <c r="P10" s="86">
        <v>110</v>
      </c>
    </row>
    <row r="11" spans="1:16" ht="18.75">
      <c r="A11" s="85" t="s">
        <v>21</v>
      </c>
      <c r="B11" s="86">
        <v>70</v>
      </c>
      <c r="C11" s="86">
        <v>0</v>
      </c>
      <c r="D11" s="86">
        <v>-10</v>
      </c>
      <c r="E11" s="86">
        <v>-40</v>
      </c>
      <c r="F11" s="86">
        <f t="shared" si="0"/>
        <v>20</v>
      </c>
      <c r="G11" s="86">
        <v>10</v>
      </c>
      <c r="H11" s="86"/>
      <c r="I11" s="86"/>
      <c r="J11" s="86"/>
      <c r="K11" s="86"/>
      <c r="M11" s="86">
        <v>10</v>
      </c>
      <c r="N11" s="86" t="s">
        <v>363</v>
      </c>
      <c r="O11" s="86" t="s">
        <v>11</v>
      </c>
      <c r="P11" s="86">
        <v>90</v>
      </c>
    </row>
    <row r="12" spans="1:16" ht="18.75">
      <c r="A12" s="85" t="s">
        <v>18</v>
      </c>
      <c r="B12" s="86">
        <v>40</v>
      </c>
      <c r="C12" s="86">
        <v>20</v>
      </c>
      <c r="D12" s="86">
        <v>0</v>
      </c>
      <c r="E12" s="86">
        <v>-50</v>
      </c>
      <c r="F12" s="86">
        <f t="shared" si="0"/>
        <v>10</v>
      </c>
      <c r="G12" s="86">
        <v>11</v>
      </c>
      <c r="H12" s="86"/>
      <c r="I12" s="86"/>
      <c r="J12" s="86"/>
      <c r="K12" s="86"/>
      <c r="M12" s="86">
        <v>11</v>
      </c>
      <c r="N12" s="86" t="s">
        <v>364</v>
      </c>
      <c r="O12" s="86" t="s">
        <v>13</v>
      </c>
      <c r="P12" s="86">
        <v>90</v>
      </c>
    </row>
    <row r="13" spans="1:16" ht="18.75">
      <c r="A13" s="85" t="s">
        <v>24</v>
      </c>
      <c r="B13" s="86">
        <v>60</v>
      </c>
      <c r="C13" s="86">
        <v>30</v>
      </c>
      <c r="D13" s="86">
        <v>-20</v>
      </c>
      <c r="E13" s="86">
        <v>-90</v>
      </c>
      <c r="F13" s="86">
        <f t="shared" si="0"/>
        <v>-20</v>
      </c>
      <c r="G13" s="86">
        <v>12</v>
      </c>
      <c r="H13" s="86"/>
      <c r="I13" s="86"/>
      <c r="J13" s="86"/>
      <c r="K13" s="86"/>
      <c r="M13" s="86">
        <v>12</v>
      </c>
      <c r="N13" s="86" t="s">
        <v>365</v>
      </c>
      <c r="O13" s="86" t="s">
        <v>11</v>
      </c>
      <c r="P13" s="86">
        <v>90</v>
      </c>
    </row>
    <row r="14" spans="1:16" ht="18.75">
      <c r="A14" s="85" t="s">
        <v>99</v>
      </c>
      <c r="B14" s="86">
        <v>40</v>
      </c>
      <c r="C14" s="86">
        <v>0</v>
      </c>
      <c r="D14" s="86">
        <v>0</v>
      </c>
      <c r="E14" s="86">
        <v>-80</v>
      </c>
      <c r="F14" s="86">
        <f t="shared" si="0"/>
        <v>-40</v>
      </c>
      <c r="G14" s="86">
        <v>13</v>
      </c>
      <c r="H14" s="86"/>
      <c r="I14" s="86"/>
      <c r="J14" s="86"/>
      <c r="K14" s="86"/>
      <c r="M14" s="86">
        <v>13</v>
      </c>
      <c r="N14" s="86" t="s">
        <v>366</v>
      </c>
      <c r="O14" s="86" t="s">
        <v>11</v>
      </c>
      <c r="P14" s="86">
        <v>80</v>
      </c>
    </row>
    <row r="15" spans="1:16" ht="18.75">
      <c r="A15" s="85" t="s">
        <v>20</v>
      </c>
      <c r="B15" s="86">
        <v>10</v>
      </c>
      <c r="C15" s="86">
        <v>-90</v>
      </c>
      <c r="D15" s="86">
        <v>-120</v>
      </c>
      <c r="E15" s="86" t="s">
        <v>82</v>
      </c>
      <c r="F15" s="86">
        <f t="shared" si="0"/>
        <v>-200</v>
      </c>
      <c r="G15" s="86">
        <v>14</v>
      </c>
      <c r="H15" s="86"/>
      <c r="I15" s="86"/>
      <c r="J15" s="86"/>
      <c r="K15" s="86"/>
      <c r="M15" s="86">
        <v>14</v>
      </c>
      <c r="N15" s="86" t="s">
        <v>367</v>
      </c>
      <c r="O15" s="86" t="s">
        <v>14</v>
      </c>
      <c r="P15" s="86">
        <v>70</v>
      </c>
    </row>
    <row r="16" spans="1:16" ht="18.75">
      <c r="A16" s="85" t="s">
        <v>22</v>
      </c>
      <c r="B16" s="86">
        <v>-10</v>
      </c>
      <c r="C16" s="86">
        <v>-10</v>
      </c>
      <c r="D16" s="86">
        <v>-60</v>
      </c>
      <c r="E16" s="86">
        <v>-150</v>
      </c>
      <c r="F16" s="86">
        <f t="shared" si="0"/>
        <v>-230</v>
      </c>
      <c r="G16" s="86">
        <v>15</v>
      </c>
      <c r="H16" s="86"/>
      <c r="I16" s="86"/>
      <c r="J16" s="86"/>
      <c r="K16" s="86"/>
      <c r="M16" s="86">
        <v>15</v>
      </c>
      <c r="N16" s="86" t="s">
        <v>368</v>
      </c>
      <c r="O16" s="86" t="s">
        <v>21</v>
      </c>
      <c r="P16" s="86">
        <v>70</v>
      </c>
    </row>
    <row r="17" spans="1:16" ht="18.75">
      <c r="A17" s="85" t="s">
        <v>26</v>
      </c>
      <c r="B17" s="86">
        <v>10</v>
      </c>
      <c r="C17" s="86">
        <v>-20</v>
      </c>
      <c r="D17" s="86">
        <v>-60</v>
      </c>
      <c r="E17" s="86">
        <v>-230</v>
      </c>
      <c r="F17" s="86">
        <f t="shared" si="0"/>
        <v>-300</v>
      </c>
      <c r="G17" s="86">
        <v>16</v>
      </c>
      <c r="H17" s="86"/>
      <c r="I17" s="86"/>
      <c r="J17" s="86"/>
      <c r="K17" s="86"/>
      <c r="M17" s="86">
        <v>16</v>
      </c>
      <c r="N17" s="86" t="s">
        <v>369</v>
      </c>
      <c r="O17" s="86" t="s">
        <v>97</v>
      </c>
      <c r="P17" s="86">
        <v>60</v>
      </c>
    </row>
    <row r="18" spans="1:16" ht="18.75">
      <c r="A18" s="87" t="s">
        <v>63</v>
      </c>
      <c r="B18" s="86">
        <v>-10</v>
      </c>
      <c r="C18" s="86">
        <v>-20</v>
      </c>
      <c r="D18" s="86">
        <v>-90</v>
      </c>
      <c r="E18" s="86">
        <v>-250</v>
      </c>
      <c r="F18" s="86">
        <f t="shared" si="0"/>
        <v>-370</v>
      </c>
      <c r="G18" s="86"/>
      <c r="H18" s="86"/>
      <c r="I18" s="86"/>
      <c r="J18" s="86"/>
      <c r="K18" s="86"/>
      <c r="M18" s="86">
        <v>17</v>
      </c>
      <c r="N18" s="86" t="s">
        <v>370</v>
      </c>
      <c r="O18" s="86"/>
      <c r="P18" s="86"/>
    </row>
    <row r="19" spans="1:16" ht="18.75">
      <c r="A19" s="87" t="s">
        <v>109</v>
      </c>
      <c r="B19" s="86">
        <v>-50</v>
      </c>
      <c r="C19" s="86">
        <v>-80</v>
      </c>
      <c r="D19" s="86">
        <v>-250</v>
      </c>
      <c r="E19" s="86">
        <v>-670</v>
      </c>
      <c r="F19" s="86">
        <f t="shared" si="0"/>
        <v>-1050</v>
      </c>
      <c r="G19" s="86"/>
      <c r="H19" s="86"/>
      <c r="I19" s="86"/>
      <c r="J19" s="86"/>
      <c r="K19" s="86"/>
      <c r="M19" s="86">
        <v>18</v>
      </c>
      <c r="N19" s="86" t="s">
        <v>371</v>
      </c>
      <c r="O19" s="86"/>
      <c r="P19" s="86"/>
    </row>
    <row r="20" spans="13:16" ht="18.75">
      <c r="M20" s="86">
        <v>19</v>
      </c>
      <c r="N20" s="86" t="s">
        <v>372</v>
      </c>
      <c r="O20" s="86"/>
      <c r="P20" s="86"/>
    </row>
    <row r="21" spans="13:16" ht="18.75">
      <c r="M21" s="86">
        <v>20</v>
      </c>
      <c r="N21" s="86" t="s">
        <v>373</v>
      </c>
      <c r="O21" s="86"/>
      <c r="P21" s="86"/>
    </row>
    <row r="22" spans="13:16" ht="18.75">
      <c r="M22" s="86">
        <v>21</v>
      </c>
      <c r="N22" s="86" t="s">
        <v>374</v>
      </c>
      <c r="O22" s="86"/>
      <c r="P22" s="86"/>
    </row>
    <row r="23" spans="13:16" ht="18.75">
      <c r="M23" s="86">
        <v>22</v>
      </c>
      <c r="N23" s="86" t="s">
        <v>375</v>
      </c>
      <c r="O23" s="86"/>
      <c r="P23" s="86"/>
    </row>
    <row r="24" spans="13:16" ht="18.75">
      <c r="M24" s="86">
        <v>23</v>
      </c>
      <c r="N24" s="86" t="s">
        <v>376</v>
      </c>
      <c r="O24" s="86" t="s">
        <v>15</v>
      </c>
      <c r="P24" s="86">
        <v>30</v>
      </c>
    </row>
    <row r="25" spans="13:16" ht="18.75">
      <c r="M25" s="86">
        <v>24</v>
      </c>
      <c r="N25" s="86" t="s">
        <v>377</v>
      </c>
      <c r="O25" s="86" t="s">
        <v>13</v>
      </c>
      <c r="P25" s="86">
        <v>30</v>
      </c>
    </row>
    <row r="26" spans="13:16" ht="18.75">
      <c r="M26" s="86">
        <v>25</v>
      </c>
      <c r="N26" s="86" t="s">
        <v>378</v>
      </c>
      <c r="O26" s="86" t="s">
        <v>13</v>
      </c>
      <c r="P26" s="86">
        <v>30</v>
      </c>
    </row>
    <row r="27" spans="13:16" ht="18.75">
      <c r="M27" s="86">
        <v>26</v>
      </c>
      <c r="N27" s="86" t="s">
        <v>379</v>
      </c>
      <c r="O27" s="86" t="s">
        <v>97</v>
      </c>
      <c r="P27" s="86">
        <v>30</v>
      </c>
    </row>
    <row r="28" spans="13:16" ht="18.75">
      <c r="M28" s="86">
        <v>27</v>
      </c>
      <c r="N28" s="86" t="s">
        <v>380</v>
      </c>
      <c r="O28" s="86"/>
      <c r="P28" s="86">
        <v>30</v>
      </c>
    </row>
    <row r="29" spans="13:16" ht="18.75">
      <c r="M29" s="86">
        <v>28</v>
      </c>
      <c r="N29" s="86" t="s">
        <v>381</v>
      </c>
      <c r="O29" s="86"/>
      <c r="P29" s="86">
        <v>30</v>
      </c>
    </row>
    <row r="30" spans="13:16" ht="18.75">
      <c r="M30" s="86">
        <v>29</v>
      </c>
      <c r="N30" s="86"/>
      <c r="O30" s="86"/>
      <c r="P30" s="86"/>
    </row>
    <row r="31" spans="13:16" ht="18.75">
      <c r="M31" s="86">
        <v>30</v>
      </c>
      <c r="N31" s="86"/>
      <c r="O31" s="86"/>
      <c r="P31" s="86"/>
    </row>
    <row r="32" spans="13:16" ht="18.75">
      <c r="M32" s="86">
        <v>31</v>
      </c>
      <c r="N32" s="86"/>
      <c r="O32" s="86"/>
      <c r="P32" s="86"/>
    </row>
    <row r="33" spans="13:16" ht="18.75">
      <c r="M33" s="86">
        <v>32</v>
      </c>
      <c r="N33" s="86"/>
      <c r="O33" s="86"/>
      <c r="P33" s="86"/>
    </row>
    <row r="34" spans="13:16" ht="18.75">
      <c r="M34" s="86">
        <v>33</v>
      </c>
      <c r="N34" s="86"/>
      <c r="O34" s="86"/>
      <c r="P34" s="86"/>
    </row>
    <row r="35" spans="13:16" ht="18.75">
      <c r="M35" s="86">
        <v>34</v>
      </c>
      <c r="N35" s="86"/>
      <c r="O35" s="86"/>
      <c r="P35" s="86"/>
    </row>
    <row r="36" spans="13:16" ht="18.75">
      <c r="M36" s="86">
        <v>35</v>
      </c>
      <c r="N36" s="86"/>
      <c r="O36" s="86"/>
      <c r="P36" s="86"/>
    </row>
    <row r="37" spans="13:16" ht="18.75">
      <c r="M37" s="86">
        <v>36</v>
      </c>
      <c r="N37" s="86"/>
      <c r="O37" s="86"/>
      <c r="P37" s="86"/>
    </row>
    <row r="38" spans="13:16" ht="18.75">
      <c r="M38" s="86">
        <v>37</v>
      </c>
      <c r="N38" s="86"/>
      <c r="O38" s="86"/>
      <c r="P38" s="86"/>
    </row>
    <row r="39" spans="13:16" ht="18.75">
      <c r="M39" s="86">
        <v>38</v>
      </c>
      <c r="N39" s="86"/>
      <c r="O39" s="86"/>
      <c r="P39" s="86"/>
    </row>
    <row r="40" spans="13:16" ht="18.75">
      <c r="M40" s="86">
        <v>39</v>
      </c>
      <c r="N40" s="86"/>
      <c r="O40" s="86"/>
      <c r="P40" s="86"/>
    </row>
    <row r="41" spans="13:16" ht="18.75">
      <c r="M41" s="86">
        <v>40</v>
      </c>
      <c r="N41" s="86"/>
      <c r="O41" s="86"/>
      <c r="P41" s="86"/>
    </row>
    <row r="42" spans="13:16" ht="18.75">
      <c r="M42" s="86">
        <v>41</v>
      </c>
      <c r="N42" s="86"/>
      <c r="O42" s="86"/>
      <c r="P42" s="86"/>
    </row>
    <row r="43" spans="13:16" ht="18.75">
      <c r="M43" s="86">
        <v>42</v>
      </c>
      <c r="N43" s="86"/>
      <c r="O43" s="86"/>
      <c r="P43" s="86"/>
    </row>
  </sheetData>
  <sheetProtection/>
  <printOptions/>
  <pageMargins left="0.944881889763779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6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15.375" style="0" bestFit="1" customWidth="1"/>
    <col min="2" max="2" width="8.00390625" style="0" bestFit="1" customWidth="1"/>
    <col min="3" max="3" width="8.375" style="0" bestFit="1" customWidth="1"/>
    <col min="4" max="4" width="8.125" style="0" bestFit="1" customWidth="1"/>
    <col min="5" max="5" width="11.875" style="0" bestFit="1" customWidth="1"/>
    <col min="6" max="6" width="6.625" style="0" bestFit="1" customWidth="1"/>
    <col min="7" max="7" width="6.25390625" style="0" bestFit="1" customWidth="1"/>
    <col min="8" max="8" width="11.125" style="0" bestFit="1" customWidth="1"/>
    <col min="9" max="9" width="7.375" style="0" bestFit="1" customWidth="1"/>
    <col min="10" max="10" width="9.625" style="0" bestFit="1" customWidth="1"/>
    <col min="11" max="11" width="5.375" style="0" bestFit="1" customWidth="1"/>
    <col min="12" max="12" width="6.625" style="0" bestFit="1" customWidth="1"/>
    <col min="13" max="13" width="9.625" style="0" bestFit="1" customWidth="1"/>
    <col min="14" max="14" width="10.375" style="0" bestFit="1" customWidth="1"/>
    <col min="15" max="15" width="11.125" style="0" bestFit="1" customWidth="1"/>
    <col min="16" max="16" width="8.625" style="0" bestFit="1" customWidth="1"/>
    <col min="17" max="17" width="8.125" style="0" bestFit="1" customWidth="1"/>
    <col min="18" max="18" width="10.875" style="0" bestFit="1" customWidth="1"/>
    <col min="19" max="19" width="15.375" style="0" bestFit="1" customWidth="1"/>
    <col min="20" max="20" width="5.75390625" style="0" bestFit="1" customWidth="1"/>
  </cols>
  <sheetData>
    <row r="1" spans="1:13" ht="12.75">
      <c r="A1" s="38"/>
      <c r="B1" s="62" t="s">
        <v>188</v>
      </c>
      <c r="C1" s="62" t="s">
        <v>197</v>
      </c>
      <c r="D1" s="62" t="s">
        <v>189</v>
      </c>
      <c r="E1" s="62" t="s">
        <v>190</v>
      </c>
      <c r="F1" s="62" t="s">
        <v>191</v>
      </c>
      <c r="G1" s="62" t="s">
        <v>196</v>
      </c>
      <c r="H1" s="62" t="s">
        <v>192</v>
      </c>
      <c r="I1" s="62" t="s">
        <v>193</v>
      </c>
      <c r="J1" s="62" t="s">
        <v>195</v>
      </c>
      <c r="K1" s="62" t="s">
        <v>194</v>
      </c>
      <c r="L1" s="62" t="s">
        <v>186</v>
      </c>
      <c r="M1" s="62" t="s">
        <v>48</v>
      </c>
    </row>
    <row r="2" spans="1:13" ht="12.75">
      <c r="A2" s="63" t="s">
        <v>11</v>
      </c>
      <c r="B2" s="40">
        <v>108</v>
      </c>
      <c r="C2" s="40">
        <v>93</v>
      </c>
      <c r="D2" s="40">
        <v>80</v>
      </c>
      <c r="E2" s="40">
        <v>122</v>
      </c>
      <c r="F2" s="40">
        <v>84</v>
      </c>
      <c r="G2" s="40">
        <v>92</v>
      </c>
      <c r="H2" s="40">
        <f>B172</f>
        <v>75</v>
      </c>
      <c r="I2" s="40">
        <v>78</v>
      </c>
      <c r="J2" s="40">
        <f>B110</f>
        <v>104</v>
      </c>
      <c r="K2" s="40">
        <f>B69</f>
        <v>107</v>
      </c>
      <c r="L2" s="40">
        <f aca="true" t="shared" si="0" ref="L2:L21">SUM(B2:K2)</f>
        <v>943</v>
      </c>
      <c r="M2" s="40">
        <v>1</v>
      </c>
    </row>
    <row r="3" spans="1:13" ht="12.75">
      <c r="A3" s="63" t="s">
        <v>12</v>
      </c>
      <c r="B3" s="40">
        <v>95</v>
      </c>
      <c r="C3" s="40">
        <v>90</v>
      </c>
      <c r="D3" s="40">
        <v>95</v>
      </c>
      <c r="E3" s="40">
        <v>104</v>
      </c>
      <c r="F3" s="40">
        <v>92</v>
      </c>
      <c r="G3" s="40">
        <v>87</v>
      </c>
      <c r="H3" s="40">
        <f>E172</f>
        <v>87</v>
      </c>
      <c r="I3" s="40">
        <v>74</v>
      </c>
      <c r="J3" s="40">
        <f>E110</f>
        <v>109</v>
      </c>
      <c r="K3" s="40">
        <f>E69</f>
        <v>105</v>
      </c>
      <c r="L3" s="40">
        <f t="shared" si="0"/>
        <v>938</v>
      </c>
      <c r="M3" s="40">
        <v>2</v>
      </c>
    </row>
    <row r="4" spans="1:13" ht="12.75">
      <c r="A4" s="63" t="s">
        <v>14</v>
      </c>
      <c r="B4" s="40">
        <v>92</v>
      </c>
      <c r="C4" s="40">
        <v>87</v>
      </c>
      <c r="D4" s="40">
        <v>71</v>
      </c>
      <c r="E4" s="40">
        <v>127</v>
      </c>
      <c r="F4" s="40">
        <v>60</v>
      </c>
      <c r="G4" s="40">
        <v>89</v>
      </c>
      <c r="H4" s="40">
        <f>H172</f>
        <v>81</v>
      </c>
      <c r="I4" s="40">
        <v>73</v>
      </c>
      <c r="J4" s="40">
        <f>H110</f>
        <v>97</v>
      </c>
      <c r="K4" s="40">
        <f>H69</f>
        <v>88</v>
      </c>
      <c r="L4" s="40">
        <f t="shared" si="0"/>
        <v>865</v>
      </c>
      <c r="M4" s="95" t="s">
        <v>382</v>
      </c>
    </row>
    <row r="5" spans="1:13" ht="12.75">
      <c r="A5" s="63" t="s">
        <v>15</v>
      </c>
      <c r="B5" s="40">
        <v>90</v>
      </c>
      <c r="C5" s="40">
        <v>92</v>
      </c>
      <c r="D5" s="40">
        <v>97</v>
      </c>
      <c r="E5" s="40">
        <v>122</v>
      </c>
      <c r="F5" s="40">
        <v>75</v>
      </c>
      <c r="G5" s="40">
        <v>76</v>
      </c>
      <c r="H5" s="40">
        <f>D172</f>
        <v>91</v>
      </c>
      <c r="I5" s="40">
        <v>74</v>
      </c>
      <c r="J5" s="40">
        <f>D110</f>
        <v>106</v>
      </c>
      <c r="K5" s="40">
        <f>D69</f>
        <v>94</v>
      </c>
      <c r="L5" s="40">
        <f t="shared" si="0"/>
        <v>917</v>
      </c>
      <c r="M5" s="40">
        <v>3</v>
      </c>
    </row>
    <row r="6" spans="1:13" ht="12.75">
      <c r="A6" s="63" t="s">
        <v>96</v>
      </c>
      <c r="B6" s="40">
        <v>104</v>
      </c>
      <c r="C6" s="40">
        <v>68</v>
      </c>
      <c r="D6" s="40">
        <v>89</v>
      </c>
      <c r="E6" s="40">
        <v>108</v>
      </c>
      <c r="F6" s="40">
        <v>88</v>
      </c>
      <c r="G6" s="40">
        <v>74</v>
      </c>
      <c r="H6" s="40">
        <f>C172</f>
        <v>72</v>
      </c>
      <c r="I6" s="40">
        <v>77</v>
      </c>
      <c r="J6" s="40">
        <f>C110</f>
        <v>97</v>
      </c>
      <c r="K6" s="40">
        <f>C69</f>
        <v>98</v>
      </c>
      <c r="L6" s="40">
        <f t="shared" si="0"/>
        <v>875</v>
      </c>
      <c r="M6" s="40">
        <v>6</v>
      </c>
    </row>
    <row r="7" spans="1:13" ht="12.75">
      <c r="A7" s="63" t="s">
        <v>19</v>
      </c>
      <c r="B7" s="40">
        <v>95</v>
      </c>
      <c r="C7" s="40">
        <v>86</v>
      </c>
      <c r="D7" s="40">
        <v>85</v>
      </c>
      <c r="E7" s="40">
        <v>125</v>
      </c>
      <c r="F7" s="40">
        <v>81</v>
      </c>
      <c r="G7" s="40">
        <v>85</v>
      </c>
      <c r="H7" s="40">
        <f>Q172</f>
        <v>80</v>
      </c>
      <c r="I7" s="40">
        <v>75</v>
      </c>
      <c r="J7" s="40">
        <f>Q110</f>
        <v>99</v>
      </c>
      <c r="K7" s="40">
        <f>Q69</f>
        <v>87</v>
      </c>
      <c r="L7" s="40">
        <f t="shared" si="0"/>
        <v>898</v>
      </c>
      <c r="M7" s="40">
        <v>4</v>
      </c>
    </row>
    <row r="8" spans="1:13" ht="12.75">
      <c r="A8" s="63" t="s">
        <v>20</v>
      </c>
      <c r="B8" s="40">
        <v>88</v>
      </c>
      <c r="C8" s="40">
        <v>78</v>
      </c>
      <c r="D8" s="40">
        <v>68</v>
      </c>
      <c r="E8" s="40">
        <v>114</v>
      </c>
      <c r="F8" s="40">
        <v>54</v>
      </c>
      <c r="G8" s="40">
        <v>76</v>
      </c>
      <c r="H8" s="40">
        <f>L172</f>
        <v>61</v>
      </c>
      <c r="I8" s="40">
        <v>68</v>
      </c>
      <c r="J8" s="40">
        <f>L110</f>
        <v>100</v>
      </c>
      <c r="K8" s="40">
        <f>L69</f>
        <v>96</v>
      </c>
      <c r="L8" s="40">
        <f t="shared" si="0"/>
        <v>803</v>
      </c>
      <c r="M8" s="40">
        <v>14</v>
      </c>
    </row>
    <row r="9" spans="1:13" ht="12.75">
      <c r="A9" s="63" t="s">
        <v>18</v>
      </c>
      <c r="B9" s="40">
        <v>97</v>
      </c>
      <c r="C9" s="40">
        <v>73</v>
      </c>
      <c r="D9" s="40">
        <v>88</v>
      </c>
      <c r="E9" s="40">
        <v>123</v>
      </c>
      <c r="F9" s="40">
        <v>85</v>
      </c>
      <c r="G9" s="40">
        <v>83</v>
      </c>
      <c r="H9" s="40">
        <f>F172</f>
        <v>55</v>
      </c>
      <c r="I9" s="40">
        <v>61</v>
      </c>
      <c r="J9" s="40">
        <f>F110</f>
        <v>93</v>
      </c>
      <c r="K9" s="40">
        <f>F69</f>
        <v>112</v>
      </c>
      <c r="L9" s="40">
        <f t="shared" si="0"/>
        <v>870</v>
      </c>
      <c r="M9" s="40">
        <v>7</v>
      </c>
    </row>
    <row r="10" spans="1:13" ht="12.75">
      <c r="A10" s="63" t="s">
        <v>97</v>
      </c>
      <c r="B10" s="40">
        <v>92</v>
      </c>
      <c r="C10" s="40">
        <v>76</v>
      </c>
      <c r="D10" s="40">
        <v>53</v>
      </c>
      <c r="E10" s="40">
        <v>105</v>
      </c>
      <c r="F10" s="40">
        <v>62</v>
      </c>
      <c r="G10" s="40">
        <v>62</v>
      </c>
      <c r="H10" s="40">
        <f>G172</f>
        <v>48</v>
      </c>
      <c r="I10" s="40">
        <v>88</v>
      </c>
      <c r="J10" s="40">
        <f>G110</f>
        <v>95</v>
      </c>
      <c r="K10" s="40">
        <f>G69</f>
        <v>107</v>
      </c>
      <c r="L10" s="40">
        <f t="shared" si="0"/>
        <v>788</v>
      </c>
      <c r="M10" s="40">
        <v>15</v>
      </c>
    </row>
    <row r="11" spans="1:13" ht="12.75">
      <c r="A11" s="63" t="s">
        <v>171</v>
      </c>
      <c r="B11" s="40">
        <v>91</v>
      </c>
      <c r="C11" s="40">
        <v>82</v>
      </c>
      <c r="D11" s="40">
        <v>87</v>
      </c>
      <c r="E11" s="40">
        <v>112</v>
      </c>
      <c r="F11" s="40">
        <v>65</v>
      </c>
      <c r="G11" s="40">
        <v>81</v>
      </c>
      <c r="H11" s="40">
        <f>J172</f>
        <v>83</v>
      </c>
      <c r="I11" s="40">
        <v>78</v>
      </c>
      <c r="J11" s="40">
        <f>J110</f>
        <v>84</v>
      </c>
      <c r="K11" s="40">
        <f>J69</f>
        <v>102</v>
      </c>
      <c r="L11" s="40">
        <f>SUM(B11:K11)</f>
        <v>865</v>
      </c>
      <c r="M11" s="40">
        <v>8.5</v>
      </c>
    </row>
    <row r="12" spans="1:13" ht="12.75">
      <c r="A12" s="63" t="s">
        <v>21</v>
      </c>
      <c r="B12" s="40">
        <v>88</v>
      </c>
      <c r="C12" s="40">
        <v>82</v>
      </c>
      <c r="D12" s="40">
        <v>55</v>
      </c>
      <c r="E12" s="40">
        <v>108</v>
      </c>
      <c r="F12" s="40">
        <v>83</v>
      </c>
      <c r="G12" s="40">
        <v>67</v>
      </c>
      <c r="H12" s="40">
        <f>O172</f>
        <v>79</v>
      </c>
      <c r="I12" s="40">
        <v>91</v>
      </c>
      <c r="J12" s="40">
        <f>O110</f>
        <v>94</v>
      </c>
      <c r="K12" s="40">
        <f>O69</f>
        <v>80</v>
      </c>
      <c r="L12" s="40">
        <f t="shared" si="0"/>
        <v>827</v>
      </c>
      <c r="M12" s="40">
        <v>11</v>
      </c>
    </row>
    <row r="13" spans="1:13" ht="12.75">
      <c r="A13" s="63" t="s">
        <v>24</v>
      </c>
      <c r="B13" s="40">
        <v>98</v>
      </c>
      <c r="C13" s="40">
        <v>85</v>
      </c>
      <c r="D13" s="40">
        <v>84</v>
      </c>
      <c r="E13" s="40">
        <v>118</v>
      </c>
      <c r="F13" s="40">
        <v>79</v>
      </c>
      <c r="G13" s="40">
        <v>84</v>
      </c>
      <c r="H13" s="40">
        <f>P172</f>
        <v>98</v>
      </c>
      <c r="I13" s="40">
        <v>72</v>
      </c>
      <c r="J13" s="40">
        <f>P110</f>
        <v>83</v>
      </c>
      <c r="K13" s="40">
        <f>P69</f>
        <v>92</v>
      </c>
      <c r="L13" s="40">
        <f t="shared" si="0"/>
        <v>893</v>
      </c>
      <c r="M13" s="40">
        <v>5</v>
      </c>
    </row>
    <row r="14" spans="1:13" ht="12.75">
      <c r="A14" s="63" t="s">
        <v>65</v>
      </c>
      <c r="B14" s="40">
        <v>91</v>
      </c>
      <c r="C14" s="40">
        <v>84</v>
      </c>
      <c r="D14" s="40">
        <v>70</v>
      </c>
      <c r="E14" s="40">
        <v>114</v>
      </c>
      <c r="F14" s="40">
        <v>80</v>
      </c>
      <c r="G14" s="40">
        <v>67</v>
      </c>
      <c r="H14" s="40">
        <f>K172</f>
        <v>60</v>
      </c>
      <c r="I14" s="40">
        <v>62</v>
      </c>
      <c r="J14" s="40">
        <f>K110</f>
        <v>108</v>
      </c>
      <c r="K14" s="40">
        <f>K69</f>
        <v>83</v>
      </c>
      <c r="L14" s="40">
        <f t="shared" si="0"/>
        <v>819</v>
      </c>
      <c r="M14" s="40">
        <v>12</v>
      </c>
    </row>
    <row r="15" spans="1:13" ht="12.75">
      <c r="A15" s="63" t="s">
        <v>22</v>
      </c>
      <c r="B15" s="40">
        <v>99</v>
      </c>
      <c r="C15" s="40">
        <v>84</v>
      </c>
      <c r="D15" s="40">
        <v>69</v>
      </c>
      <c r="E15" s="40">
        <v>113</v>
      </c>
      <c r="F15" s="40">
        <v>84</v>
      </c>
      <c r="G15" s="40">
        <v>74</v>
      </c>
      <c r="H15" s="40">
        <f>N172</f>
        <v>85</v>
      </c>
      <c r="I15" s="40">
        <v>63</v>
      </c>
      <c r="J15" s="40">
        <f>N110</f>
        <v>99</v>
      </c>
      <c r="K15" s="40">
        <f>N69</f>
        <v>90</v>
      </c>
      <c r="L15" s="40">
        <f t="shared" si="0"/>
        <v>860</v>
      </c>
      <c r="M15" s="40">
        <v>10</v>
      </c>
    </row>
    <row r="16" spans="1:13" ht="12.75">
      <c r="A16" s="63" t="s">
        <v>99</v>
      </c>
      <c r="B16" s="40">
        <v>74</v>
      </c>
      <c r="C16" s="40">
        <v>79</v>
      </c>
      <c r="D16" s="40">
        <v>68</v>
      </c>
      <c r="E16" s="40">
        <v>116</v>
      </c>
      <c r="F16" s="40">
        <v>56</v>
      </c>
      <c r="G16" s="40">
        <v>88</v>
      </c>
      <c r="H16" s="40">
        <f>I172</f>
        <v>87</v>
      </c>
      <c r="I16" s="40">
        <v>78</v>
      </c>
      <c r="J16" s="40">
        <f>I110</f>
        <v>101</v>
      </c>
      <c r="K16" s="40">
        <f>I69</f>
        <v>65</v>
      </c>
      <c r="L16" s="40">
        <f t="shared" si="0"/>
        <v>812</v>
      </c>
      <c r="M16" s="40">
        <v>13</v>
      </c>
    </row>
    <row r="17" spans="1:13" ht="12.75">
      <c r="A17" s="63" t="s">
        <v>26</v>
      </c>
      <c r="B17" s="40">
        <v>75</v>
      </c>
      <c r="C17" s="40">
        <v>71</v>
      </c>
      <c r="D17" s="40">
        <v>56</v>
      </c>
      <c r="E17" s="40">
        <v>89</v>
      </c>
      <c r="F17" s="40">
        <v>58</v>
      </c>
      <c r="G17" s="40">
        <v>71</v>
      </c>
      <c r="H17" s="40">
        <f>R172</f>
        <v>74</v>
      </c>
      <c r="I17" s="40">
        <v>41</v>
      </c>
      <c r="J17" s="40">
        <f>R110</f>
        <v>104</v>
      </c>
      <c r="K17" s="40">
        <f>R69</f>
        <v>74</v>
      </c>
      <c r="L17" s="40">
        <f t="shared" si="0"/>
        <v>713</v>
      </c>
      <c r="M17" s="40">
        <v>16</v>
      </c>
    </row>
    <row r="18" spans="1:13" ht="12.75">
      <c r="A18" s="80" t="s">
        <v>25</v>
      </c>
      <c r="B18" s="40" t="s">
        <v>82</v>
      </c>
      <c r="C18" s="40"/>
      <c r="D18" s="40"/>
      <c r="E18" s="40" t="s">
        <v>82</v>
      </c>
      <c r="F18" s="40" t="s">
        <v>82</v>
      </c>
      <c r="G18" s="40" t="s">
        <v>82</v>
      </c>
      <c r="H18" s="40" t="s">
        <v>82</v>
      </c>
      <c r="I18" s="40" t="s">
        <v>82</v>
      </c>
      <c r="J18" s="40" t="s">
        <v>82</v>
      </c>
      <c r="K18" s="40" t="s">
        <v>82</v>
      </c>
      <c r="L18" s="40">
        <f t="shared" si="0"/>
        <v>0</v>
      </c>
      <c r="M18" s="40"/>
    </row>
    <row r="19" spans="1:13" ht="12.75">
      <c r="A19" s="80" t="s">
        <v>63</v>
      </c>
      <c r="B19" s="40">
        <v>69</v>
      </c>
      <c r="C19" s="40">
        <v>66</v>
      </c>
      <c r="D19" s="40">
        <v>41</v>
      </c>
      <c r="E19" s="40">
        <v>67</v>
      </c>
      <c r="F19" s="40">
        <v>63</v>
      </c>
      <c r="G19" s="40">
        <v>46</v>
      </c>
      <c r="H19" s="40">
        <f>M172</f>
        <v>64</v>
      </c>
      <c r="I19" s="40">
        <v>52</v>
      </c>
      <c r="J19" s="40">
        <f>M110</f>
        <v>72</v>
      </c>
      <c r="K19" s="40">
        <f>M69</f>
        <v>77</v>
      </c>
      <c r="L19" s="40">
        <f t="shared" si="0"/>
        <v>617</v>
      </c>
      <c r="M19" s="40"/>
    </row>
    <row r="20" spans="1:13" ht="12.75">
      <c r="A20" s="80" t="s">
        <v>103</v>
      </c>
      <c r="B20" s="40" t="s">
        <v>82</v>
      </c>
      <c r="C20" s="40"/>
      <c r="D20" s="40"/>
      <c r="E20" s="40" t="s">
        <v>82</v>
      </c>
      <c r="F20" s="40" t="s">
        <v>82</v>
      </c>
      <c r="G20" s="40" t="s">
        <v>82</v>
      </c>
      <c r="H20" s="40" t="s">
        <v>82</v>
      </c>
      <c r="I20" s="40" t="s">
        <v>82</v>
      </c>
      <c r="J20" s="40" t="s">
        <v>82</v>
      </c>
      <c r="K20" s="40" t="s">
        <v>82</v>
      </c>
      <c r="L20" s="40">
        <f t="shared" si="0"/>
        <v>0</v>
      </c>
      <c r="M20" s="40"/>
    </row>
    <row r="21" spans="1:13" ht="12.75">
      <c r="A21" s="80" t="s">
        <v>109</v>
      </c>
      <c r="B21" s="40">
        <v>92</v>
      </c>
      <c r="C21" s="40">
        <v>87</v>
      </c>
      <c r="D21" s="40">
        <v>41</v>
      </c>
      <c r="E21" s="40">
        <v>109</v>
      </c>
      <c r="F21" s="40">
        <v>55</v>
      </c>
      <c r="G21" s="40">
        <v>80</v>
      </c>
      <c r="H21" s="40">
        <f>S172</f>
        <v>63</v>
      </c>
      <c r="I21" s="40">
        <v>72</v>
      </c>
      <c r="J21" s="40">
        <f>S110</f>
        <v>57</v>
      </c>
      <c r="K21" s="40">
        <f>S69</f>
        <v>94</v>
      </c>
      <c r="L21" s="40">
        <f t="shared" si="0"/>
        <v>750</v>
      </c>
      <c r="M21" s="40"/>
    </row>
    <row r="23" spans="1:20" ht="12.75">
      <c r="A23" s="63" t="s">
        <v>202</v>
      </c>
      <c r="B23" t="s">
        <v>11</v>
      </c>
      <c r="C23" t="s">
        <v>13</v>
      </c>
      <c r="D23" t="s">
        <v>15</v>
      </c>
      <c r="E23" t="s">
        <v>12</v>
      </c>
      <c r="F23" t="s">
        <v>18</v>
      </c>
      <c r="G23" t="s">
        <v>97</v>
      </c>
      <c r="H23" t="s">
        <v>14</v>
      </c>
      <c r="I23" t="s">
        <v>99</v>
      </c>
      <c r="J23" t="s">
        <v>171</v>
      </c>
      <c r="K23" t="s">
        <v>65</v>
      </c>
      <c r="L23" t="s">
        <v>20</v>
      </c>
      <c r="M23" t="s">
        <v>63</v>
      </c>
      <c r="N23" t="s">
        <v>22</v>
      </c>
      <c r="O23" t="s">
        <v>21</v>
      </c>
      <c r="P23" t="s">
        <v>24</v>
      </c>
      <c r="Q23" t="s">
        <v>19</v>
      </c>
      <c r="R23" t="s">
        <v>26</v>
      </c>
      <c r="S23" t="s">
        <v>109</v>
      </c>
      <c r="T23" t="s">
        <v>186</v>
      </c>
    </row>
    <row r="24" spans="1:20" ht="12.75">
      <c r="A24" s="82" t="s">
        <v>203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J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f>SUM(B24:S24)</f>
        <v>13</v>
      </c>
    </row>
    <row r="25" spans="1:20" ht="12.75">
      <c r="A25" s="82" t="s">
        <v>204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f aca="true" t="shared" si="1" ref="T25:T68">SUM(B25:S25)</f>
        <v>17</v>
      </c>
    </row>
    <row r="26" spans="1:20" ht="12.75">
      <c r="A26" s="82" t="s">
        <v>205</v>
      </c>
      <c r="B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Q26">
        <v>1</v>
      </c>
      <c r="R26">
        <v>1</v>
      </c>
      <c r="T26">
        <f t="shared" si="1"/>
        <v>11</v>
      </c>
    </row>
    <row r="27" spans="1:20" ht="12.75">
      <c r="A27" s="82" t="s">
        <v>206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f t="shared" si="1"/>
        <v>17</v>
      </c>
    </row>
    <row r="28" spans="1:20" ht="12.75">
      <c r="A28" s="82" t="s">
        <v>207</v>
      </c>
      <c r="B28">
        <v>1</v>
      </c>
      <c r="C28">
        <v>1</v>
      </c>
      <c r="E28">
        <v>1</v>
      </c>
      <c r="F28">
        <v>1</v>
      </c>
      <c r="H28">
        <v>1</v>
      </c>
      <c r="J28">
        <v>1</v>
      </c>
      <c r="L28">
        <v>1</v>
      </c>
      <c r="Q28">
        <v>1</v>
      </c>
      <c r="T28">
        <f t="shared" si="1"/>
        <v>8</v>
      </c>
    </row>
    <row r="29" spans="1:20" ht="12.75">
      <c r="A29" s="82" t="s">
        <v>208</v>
      </c>
      <c r="B29">
        <v>1</v>
      </c>
      <c r="F29">
        <v>1</v>
      </c>
      <c r="H29">
        <v>1</v>
      </c>
      <c r="I29">
        <v>1</v>
      </c>
      <c r="L29">
        <v>1</v>
      </c>
      <c r="N29">
        <v>1</v>
      </c>
      <c r="O29">
        <v>1</v>
      </c>
      <c r="S29">
        <v>1</v>
      </c>
      <c r="T29">
        <f t="shared" si="1"/>
        <v>8</v>
      </c>
    </row>
    <row r="30" spans="1:20" ht="12.75">
      <c r="A30" s="82" t="s">
        <v>209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J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S30">
        <v>1</v>
      </c>
      <c r="T30">
        <f t="shared" si="1"/>
        <v>15</v>
      </c>
    </row>
    <row r="31" spans="1:20" ht="12.75">
      <c r="A31" s="82" t="s">
        <v>210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P31">
        <v>1</v>
      </c>
      <c r="S31">
        <v>1</v>
      </c>
      <c r="T31">
        <f t="shared" si="1"/>
        <v>14</v>
      </c>
    </row>
    <row r="32" spans="1:20" ht="12.75">
      <c r="A32" s="82" t="s">
        <v>211</v>
      </c>
      <c r="B32">
        <v>1</v>
      </c>
      <c r="I32">
        <v>1</v>
      </c>
      <c r="J32">
        <v>1</v>
      </c>
      <c r="T32">
        <f t="shared" si="1"/>
        <v>3</v>
      </c>
    </row>
    <row r="33" spans="1:20" ht="12.75">
      <c r="A33" s="82" t="s">
        <v>212</v>
      </c>
      <c r="B33">
        <v>1</v>
      </c>
      <c r="T33">
        <f t="shared" si="1"/>
        <v>1</v>
      </c>
    </row>
    <row r="34" spans="1:20" ht="12.75">
      <c r="A34" s="82" t="s">
        <v>213</v>
      </c>
      <c r="C34">
        <v>1</v>
      </c>
      <c r="D34">
        <v>1</v>
      </c>
      <c r="E34">
        <v>1</v>
      </c>
      <c r="G34">
        <v>1</v>
      </c>
      <c r="T34">
        <f t="shared" si="1"/>
        <v>4</v>
      </c>
    </row>
    <row r="35" spans="1:20" ht="12.75">
      <c r="A35" s="82" t="s">
        <v>214</v>
      </c>
      <c r="C35">
        <v>1</v>
      </c>
      <c r="F35">
        <v>1</v>
      </c>
      <c r="G35">
        <v>1</v>
      </c>
      <c r="H35">
        <v>1</v>
      </c>
      <c r="K35">
        <v>1</v>
      </c>
      <c r="M35">
        <v>1</v>
      </c>
      <c r="Q35">
        <v>1</v>
      </c>
      <c r="T35">
        <f t="shared" si="1"/>
        <v>7</v>
      </c>
    </row>
    <row r="36" spans="1:20" ht="12.75">
      <c r="A36" s="82" t="s">
        <v>215</v>
      </c>
      <c r="C36">
        <v>1</v>
      </c>
      <c r="Q36">
        <v>1</v>
      </c>
      <c r="T36">
        <f t="shared" si="1"/>
        <v>2</v>
      </c>
    </row>
    <row r="37" spans="1:20" ht="12.75">
      <c r="A37" s="82" t="s">
        <v>216</v>
      </c>
      <c r="C37">
        <v>1</v>
      </c>
      <c r="T37">
        <f t="shared" si="1"/>
        <v>1</v>
      </c>
    </row>
    <row r="38" spans="1:20" ht="12.75">
      <c r="A38" s="82" t="s">
        <v>217</v>
      </c>
      <c r="D38">
        <v>1</v>
      </c>
      <c r="G38">
        <v>1</v>
      </c>
      <c r="I38">
        <v>1</v>
      </c>
      <c r="K38">
        <v>1</v>
      </c>
      <c r="P38">
        <v>1</v>
      </c>
      <c r="R38">
        <v>1</v>
      </c>
      <c r="T38">
        <f t="shared" si="1"/>
        <v>6</v>
      </c>
    </row>
    <row r="39" spans="1:20" ht="12.75">
      <c r="A39" s="82" t="s">
        <v>218</v>
      </c>
      <c r="D39">
        <v>1</v>
      </c>
      <c r="O39">
        <v>1</v>
      </c>
      <c r="Q39">
        <v>1</v>
      </c>
      <c r="T39">
        <f t="shared" si="1"/>
        <v>3</v>
      </c>
    </row>
    <row r="40" spans="1:20" ht="12.75">
      <c r="A40" s="82" t="s">
        <v>219</v>
      </c>
      <c r="D40">
        <v>1</v>
      </c>
      <c r="H40">
        <v>1</v>
      </c>
      <c r="K40">
        <v>1</v>
      </c>
      <c r="S40">
        <v>1</v>
      </c>
      <c r="T40">
        <f t="shared" si="1"/>
        <v>4</v>
      </c>
    </row>
    <row r="41" spans="1:20" ht="12.75">
      <c r="A41" s="82" t="s">
        <v>220</v>
      </c>
      <c r="D41">
        <v>1</v>
      </c>
      <c r="T41">
        <f t="shared" si="1"/>
        <v>1</v>
      </c>
    </row>
    <row r="42" spans="1:20" ht="12.75">
      <c r="A42" s="82" t="s">
        <v>221</v>
      </c>
      <c r="E42">
        <v>1</v>
      </c>
      <c r="G42">
        <v>1</v>
      </c>
      <c r="O42">
        <v>1</v>
      </c>
      <c r="T42">
        <f t="shared" si="1"/>
        <v>3</v>
      </c>
    </row>
    <row r="43" spans="1:20" ht="12.75">
      <c r="A43" s="82" t="s">
        <v>222</v>
      </c>
      <c r="E43">
        <v>1</v>
      </c>
      <c r="K43">
        <v>1</v>
      </c>
      <c r="S43">
        <v>1</v>
      </c>
      <c r="T43">
        <f t="shared" si="1"/>
        <v>3</v>
      </c>
    </row>
    <row r="44" spans="1:20" ht="12.75">
      <c r="A44" s="82" t="s">
        <v>223</v>
      </c>
      <c r="H44">
        <v>1</v>
      </c>
      <c r="P44">
        <v>1</v>
      </c>
      <c r="Q44">
        <v>1</v>
      </c>
      <c r="T44">
        <f t="shared" si="1"/>
        <v>3</v>
      </c>
    </row>
    <row r="45" spans="1:20" ht="12.75">
      <c r="A45" s="82" t="s">
        <v>224</v>
      </c>
      <c r="H45">
        <v>1</v>
      </c>
      <c r="J45">
        <v>1</v>
      </c>
      <c r="T45">
        <f t="shared" si="1"/>
        <v>2</v>
      </c>
    </row>
    <row r="46" spans="1:20" ht="12.75">
      <c r="A46" s="82" t="s">
        <v>225</v>
      </c>
      <c r="F46">
        <v>1</v>
      </c>
      <c r="I46">
        <v>1</v>
      </c>
      <c r="T46">
        <f t="shared" si="1"/>
        <v>2</v>
      </c>
    </row>
    <row r="47" spans="1:20" ht="12.75">
      <c r="A47" s="82" t="s">
        <v>226</v>
      </c>
      <c r="J47">
        <v>1</v>
      </c>
      <c r="S47">
        <v>1</v>
      </c>
      <c r="T47">
        <f t="shared" si="1"/>
        <v>2</v>
      </c>
    </row>
    <row r="48" spans="1:20" ht="12.75">
      <c r="A48" s="82" t="s">
        <v>227</v>
      </c>
      <c r="I48">
        <v>1</v>
      </c>
      <c r="T48">
        <f t="shared" si="1"/>
        <v>1</v>
      </c>
    </row>
    <row r="49" spans="1:20" ht="12.75">
      <c r="A49" s="82" t="s">
        <v>228</v>
      </c>
      <c r="I49">
        <v>1</v>
      </c>
      <c r="T49">
        <f t="shared" si="1"/>
        <v>1</v>
      </c>
    </row>
    <row r="50" spans="1:20" ht="12.75">
      <c r="A50" s="82" t="s">
        <v>229</v>
      </c>
      <c r="I50">
        <v>1</v>
      </c>
      <c r="P50">
        <v>1</v>
      </c>
      <c r="T50">
        <f t="shared" si="1"/>
        <v>2</v>
      </c>
    </row>
    <row r="51" spans="1:20" ht="12.75">
      <c r="A51" s="82" t="s">
        <v>230</v>
      </c>
      <c r="K51">
        <v>1</v>
      </c>
      <c r="L51">
        <v>1</v>
      </c>
      <c r="N51">
        <v>1</v>
      </c>
      <c r="T51">
        <f t="shared" si="1"/>
        <v>3</v>
      </c>
    </row>
    <row r="52" spans="1:20" ht="12.75">
      <c r="A52" s="82" t="s">
        <v>231</v>
      </c>
      <c r="L52">
        <v>1</v>
      </c>
      <c r="T52">
        <f t="shared" si="1"/>
        <v>1</v>
      </c>
    </row>
    <row r="53" spans="1:20" ht="12.75">
      <c r="A53" s="82" t="s">
        <v>232</v>
      </c>
      <c r="L53">
        <v>1</v>
      </c>
      <c r="R53">
        <v>1</v>
      </c>
      <c r="T53">
        <f t="shared" si="1"/>
        <v>2</v>
      </c>
    </row>
    <row r="54" spans="1:20" ht="12.75">
      <c r="A54" s="82" t="s">
        <v>233</v>
      </c>
      <c r="K54">
        <v>1</v>
      </c>
      <c r="P54">
        <v>1</v>
      </c>
      <c r="Q54">
        <v>1</v>
      </c>
      <c r="R54">
        <v>1</v>
      </c>
      <c r="T54">
        <f t="shared" si="1"/>
        <v>4</v>
      </c>
    </row>
    <row r="55" spans="1:20" ht="12.75">
      <c r="A55" s="82" t="s">
        <v>234</v>
      </c>
      <c r="M55">
        <v>1</v>
      </c>
      <c r="T55">
        <f t="shared" si="1"/>
        <v>1</v>
      </c>
    </row>
    <row r="56" spans="1:20" ht="12.75">
      <c r="A56" s="82" t="s">
        <v>235</v>
      </c>
      <c r="M56">
        <v>1</v>
      </c>
      <c r="R56">
        <v>1</v>
      </c>
      <c r="T56">
        <f t="shared" si="1"/>
        <v>2</v>
      </c>
    </row>
    <row r="57" spans="1:20" ht="12.75">
      <c r="A57" s="82" t="s">
        <v>236</v>
      </c>
      <c r="M57">
        <v>1</v>
      </c>
      <c r="O57">
        <v>1</v>
      </c>
      <c r="T57">
        <f t="shared" si="1"/>
        <v>2</v>
      </c>
    </row>
    <row r="58" spans="1:20" ht="12.75">
      <c r="A58" s="82" t="s">
        <v>237</v>
      </c>
      <c r="M58">
        <v>1</v>
      </c>
      <c r="T58">
        <f t="shared" si="1"/>
        <v>1</v>
      </c>
    </row>
    <row r="59" spans="1:20" ht="12.75">
      <c r="A59" s="82" t="s">
        <v>238</v>
      </c>
      <c r="M59">
        <v>1</v>
      </c>
      <c r="T59">
        <f t="shared" si="1"/>
        <v>1</v>
      </c>
    </row>
    <row r="60" spans="1:20" ht="12.75">
      <c r="A60" s="82" t="s">
        <v>239</v>
      </c>
      <c r="N60">
        <v>1</v>
      </c>
      <c r="T60">
        <f t="shared" si="1"/>
        <v>1</v>
      </c>
    </row>
    <row r="61" spans="1:20" ht="12.75">
      <c r="A61" s="82" t="s">
        <v>240</v>
      </c>
      <c r="N61">
        <v>1</v>
      </c>
      <c r="T61">
        <f t="shared" si="1"/>
        <v>1</v>
      </c>
    </row>
    <row r="62" spans="1:20" ht="12.75">
      <c r="A62" s="82" t="s">
        <v>241</v>
      </c>
      <c r="N62">
        <v>1</v>
      </c>
      <c r="T62">
        <f t="shared" si="1"/>
        <v>1</v>
      </c>
    </row>
    <row r="63" spans="1:20" ht="12.75">
      <c r="A63" s="82" t="s">
        <v>242</v>
      </c>
      <c r="O63">
        <v>1</v>
      </c>
      <c r="T63">
        <f t="shared" si="1"/>
        <v>1</v>
      </c>
    </row>
    <row r="64" spans="1:20" ht="12.75">
      <c r="A64" s="82" t="s">
        <v>243</v>
      </c>
      <c r="O64">
        <v>1</v>
      </c>
      <c r="T64">
        <f t="shared" si="1"/>
        <v>1</v>
      </c>
    </row>
    <row r="65" spans="1:20" ht="12.75">
      <c r="A65" s="82" t="s">
        <v>244</v>
      </c>
      <c r="P65">
        <v>1</v>
      </c>
      <c r="T65">
        <f t="shared" si="1"/>
        <v>1</v>
      </c>
    </row>
    <row r="66" spans="1:20" ht="12.75">
      <c r="A66" s="82" t="s">
        <v>245</v>
      </c>
      <c r="R66">
        <v>1</v>
      </c>
      <c r="T66">
        <f t="shared" si="1"/>
        <v>1</v>
      </c>
    </row>
    <row r="67" spans="1:20" ht="12.75">
      <c r="A67" s="82" t="s">
        <v>246</v>
      </c>
      <c r="R67">
        <v>1</v>
      </c>
      <c r="T67">
        <f t="shared" si="1"/>
        <v>1</v>
      </c>
    </row>
    <row r="68" spans="1:20" ht="12.75">
      <c r="A68" s="82" t="s">
        <v>247</v>
      </c>
      <c r="S68">
        <v>1</v>
      </c>
      <c r="T68">
        <f t="shared" si="1"/>
        <v>1</v>
      </c>
    </row>
    <row r="69" spans="1:19" ht="12.75">
      <c r="A69" s="63" t="s">
        <v>248</v>
      </c>
      <c r="B69">
        <f>SUM(T24:T33)</f>
        <v>107</v>
      </c>
      <c r="C69">
        <f>SUM(T24:T25,T27:T28,T30:T31,T34:T37)</f>
        <v>98</v>
      </c>
      <c r="D69">
        <f>SUM(T24:T25,T27,T30:T31,T34,T38:T41)</f>
        <v>94</v>
      </c>
      <c r="E69">
        <f>SUM(T24:T28,T30:T31,T34,T42:T43)</f>
        <v>105</v>
      </c>
      <c r="F69">
        <f>SUM(T24:T31,T35,T46)</f>
        <v>112</v>
      </c>
      <c r="G69">
        <f>SUM(T24:T27,T30:T31,T34:T35,T38,T42)</f>
        <v>107</v>
      </c>
      <c r="H69">
        <f>SUM(T24:T26,T28:T30,T35,T40,T44:T45)</f>
        <v>88</v>
      </c>
      <c r="I69">
        <f>SUM(T26:T27,T29,T31:T32,T38,T46,T48:T50)</f>
        <v>65</v>
      </c>
      <c r="J69">
        <f>SUM(T24:T28,T30:T32,T45,T47)</f>
        <v>102</v>
      </c>
      <c r="K69">
        <f>SUM(T25:T27,T31,T35,T38,T40,T51,T54)</f>
        <v>83</v>
      </c>
      <c r="L69">
        <f>SUM(T25:T31,T51:T53)</f>
        <v>96</v>
      </c>
      <c r="M69">
        <f>SUM(T25,T27,T30:T31,T35,T55:T59)</f>
        <v>77</v>
      </c>
      <c r="N69">
        <f>SUM(T24:T25,T27,T29:T31,T51,T60:T62)</f>
        <v>90</v>
      </c>
      <c r="O69">
        <f>SUM(T24:T25,T27,T29:T30,T39,T42,T57,T63:T64)</f>
        <v>80</v>
      </c>
      <c r="P69">
        <f>SUM(T24:T25,T27,T30:T31,T38,T44,T50,T54,T65)</f>
        <v>92</v>
      </c>
      <c r="Q69">
        <f>SUM(T25:T28,T30,T35:T36,T39,T44,T54)</f>
        <v>87</v>
      </c>
      <c r="R69">
        <f>SUM(T24:T27,T38,T53:T54,T56,T66:T67)</f>
        <v>74</v>
      </c>
      <c r="S69">
        <f>SUM(T24:T25,T27,T29:T31,T40,T43,T47,T68)</f>
        <v>94</v>
      </c>
    </row>
    <row r="71" spans="1:20" ht="12.75">
      <c r="A71" s="63" t="s">
        <v>249</v>
      </c>
      <c r="B71" t="s">
        <v>11</v>
      </c>
      <c r="C71" t="s">
        <v>13</v>
      </c>
      <c r="D71" t="s">
        <v>15</v>
      </c>
      <c r="E71" t="s">
        <v>12</v>
      </c>
      <c r="F71" t="s">
        <v>18</v>
      </c>
      <c r="G71" t="s">
        <v>97</v>
      </c>
      <c r="H71" t="s">
        <v>14</v>
      </c>
      <c r="I71" t="s">
        <v>99</v>
      </c>
      <c r="J71" t="s">
        <v>171</v>
      </c>
      <c r="K71" t="s">
        <v>65</v>
      </c>
      <c r="L71" t="s">
        <v>20</v>
      </c>
      <c r="M71" t="s">
        <v>63</v>
      </c>
      <c r="N71" t="s">
        <v>22</v>
      </c>
      <c r="O71" t="s">
        <v>21</v>
      </c>
      <c r="P71" t="s">
        <v>24</v>
      </c>
      <c r="Q71" t="s">
        <v>19</v>
      </c>
      <c r="R71" t="s">
        <v>26</v>
      </c>
      <c r="S71" t="s">
        <v>109</v>
      </c>
      <c r="T71" t="s">
        <v>186</v>
      </c>
    </row>
    <row r="72" spans="1:20" ht="12.75">
      <c r="A72" t="s">
        <v>250</v>
      </c>
      <c r="I72">
        <v>1</v>
      </c>
      <c r="J72">
        <v>1</v>
      </c>
      <c r="L72">
        <v>1</v>
      </c>
      <c r="P72">
        <v>1</v>
      </c>
      <c r="S72">
        <v>1</v>
      </c>
      <c r="T72">
        <f aca="true" t="shared" si="2" ref="T72:T109">SUM(B72:S72)</f>
        <v>5</v>
      </c>
    </row>
    <row r="73" spans="1:20" ht="12.75">
      <c r="A73" t="s">
        <v>251</v>
      </c>
      <c r="B73">
        <v>1</v>
      </c>
      <c r="E73">
        <v>1</v>
      </c>
      <c r="F73">
        <v>1</v>
      </c>
      <c r="G73">
        <v>1</v>
      </c>
      <c r="I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R73">
        <v>1</v>
      </c>
      <c r="S73">
        <v>1</v>
      </c>
      <c r="T73">
        <f t="shared" si="2"/>
        <v>13</v>
      </c>
    </row>
    <row r="74" spans="1:20" ht="12.75">
      <c r="A74" t="s">
        <v>252</v>
      </c>
      <c r="S74">
        <v>1</v>
      </c>
      <c r="T74">
        <f t="shared" si="2"/>
        <v>1</v>
      </c>
    </row>
    <row r="75" spans="1:20" ht="12.75">
      <c r="A75" t="s">
        <v>253</v>
      </c>
      <c r="S75">
        <v>1</v>
      </c>
      <c r="T75">
        <f t="shared" si="2"/>
        <v>1</v>
      </c>
    </row>
    <row r="76" spans="1:20" ht="12.75">
      <c r="A76" t="s">
        <v>254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f t="shared" si="2"/>
        <v>18</v>
      </c>
    </row>
    <row r="77" spans="1:20" ht="12.75">
      <c r="A77" t="s">
        <v>255</v>
      </c>
      <c r="S77">
        <v>1</v>
      </c>
      <c r="T77">
        <f t="shared" si="2"/>
        <v>1</v>
      </c>
    </row>
    <row r="78" spans="1:20" ht="12.75">
      <c r="A78" t="s">
        <v>256</v>
      </c>
      <c r="I78">
        <v>1</v>
      </c>
      <c r="L78">
        <v>1</v>
      </c>
      <c r="P78">
        <v>1</v>
      </c>
      <c r="S78">
        <v>1</v>
      </c>
      <c r="T78">
        <f t="shared" si="2"/>
        <v>4</v>
      </c>
    </row>
    <row r="79" spans="1:20" ht="12.75">
      <c r="A79" t="s">
        <v>257</v>
      </c>
      <c r="C79">
        <v>1</v>
      </c>
      <c r="D79">
        <v>1</v>
      </c>
      <c r="E79">
        <v>1</v>
      </c>
      <c r="H79">
        <v>1</v>
      </c>
      <c r="I79">
        <v>1</v>
      </c>
      <c r="J79">
        <v>1</v>
      </c>
      <c r="L79">
        <v>1</v>
      </c>
      <c r="N79">
        <v>1</v>
      </c>
      <c r="R79">
        <v>1</v>
      </c>
      <c r="S79">
        <v>1</v>
      </c>
      <c r="T79">
        <f t="shared" si="2"/>
        <v>10</v>
      </c>
    </row>
    <row r="80" spans="1:20" ht="12.75">
      <c r="A80" t="s">
        <v>258</v>
      </c>
      <c r="B80">
        <v>1</v>
      </c>
      <c r="P80">
        <v>1</v>
      </c>
      <c r="S80">
        <v>1</v>
      </c>
      <c r="T80">
        <f t="shared" si="2"/>
        <v>3</v>
      </c>
    </row>
    <row r="81" spans="1:20" ht="12.75">
      <c r="A81" t="s">
        <v>259</v>
      </c>
      <c r="S81">
        <v>1</v>
      </c>
      <c r="T81">
        <f t="shared" si="2"/>
        <v>1</v>
      </c>
    </row>
    <row r="82" spans="1:20" ht="12.75">
      <c r="A82" t="s">
        <v>260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K82">
        <v>1</v>
      </c>
      <c r="L82">
        <v>1</v>
      </c>
      <c r="M82">
        <v>1</v>
      </c>
      <c r="N82">
        <v>1</v>
      </c>
      <c r="O82">
        <v>1</v>
      </c>
      <c r="Q82">
        <v>1</v>
      </c>
      <c r="R82">
        <v>1</v>
      </c>
      <c r="T82">
        <f t="shared" si="2"/>
        <v>14</v>
      </c>
    </row>
    <row r="83" spans="1:20" ht="12.75">
      <c r="A83" t="s">
        <v>261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O83">
        <v>1</v>
      </c>
      <c r="Q83">
        <v>1</v>
      </c>
      <c r="R83">
        <v>1</v>
      </c>
      <c r="T83">
        <f t="shared" si="2"/>
        <v>14</v>
      </c>
    </row>
    <row r="84" spans="1:20" ht="12.75">
      <c r="A84" t="s">
        <v>262</v>
      </c>
      <c r="D84">
        <v>1</v>
      </c>
      <c r="J84">
        <v>1</v>
      </c>
      <c r="M84">
        <v>1</v>
      </c>
      <c r="N84">
        <v>1</v>
      </c>
      <c r="P84">
        <v>1</v>
      </c>
      <c r="Q84">
        <v>1</v>
      </c>
      <c r="R84">
        <v>1</v>
      </c>
      <c r="T84">
        <f t="shared" si="2"/>
        <v>7</v>
      </c>
    </row>
    <row r="85" spans="1:20" ht="12.75">
      <c r="A85" t="s">
        <v>263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N85">
        <v>1</v>
      </c>
      <c r="O85">
        <v>1</v>
      </c>
      <c r="P85">
        <v>1</v>
      </c>
      <c r="Q85">
        <v>1</v>
      </c>
      <c r="R85">
        <v>1</v>
      </c>
      <c r="T85">
        <f t="shared" si="2"/>
        <v>16</v>
      </c>
    </row>
    <row r="86" spans="1:20" ht="12.75">
      <c r="A86" t="s">
        <v>264</v>
      </c>
      <c r="F86">
        <v>1</v>
      </c>
      <c r="Q86">
        <v>1</v>
      </c>
      <c r="R86">
        <v>1</v>
      </c>
      <c r="T86">
        <f t="shared" si="2"/>
        <v>3</v>
      </c>
    </row>
    <row r="87" spans="1:20" ht="12.75">
      <c r="A87" t="s">
        <v>265</v>
      </c>
      <c r="F87">
        <v>1</v>
      </c>
      <c r="L87">
        <v>1</v>
      </c>
      <c r="O87">
        <v>1</v>
      </c>
      <c r="R87">
        <v>1</v>
      </c>
      <c r="T87">
        <f t="shared" si="2"/>
        <v>4</v>
      </c>
    </row>
    <row r="88" spans="1:20" ht="12.75">
      <c r="A88" t="s">
        <v>266</v>
      </c>
      <c r="I88">
        <v>1</v>
      </c>
      <c r="N88">
        <v>1</v>
      </c>
      <c r="O88">
        <v>1</v>
      </c>
      <c r="P88">
        <v>1</v>
      </c>
      <c r="R88">
        <v>1</v>
      </c>
      <c r="T88">
        <f t="shared" si="2"/>
        <v>5</v>
      </c>
    </row>
    <row r="89" spans="1:20" ht="12.75">
      <c r="A89" t="s">
        <v>267</v>
      </c>
      <c r="B89">
        <v>1</v>
      </c>
      <c r="C89">
        <v>1</v>
      </c>
      <c r="D89">
        <v>1</v>
      </c>
      <c r="E89">
        <v>1</v>
      </c>
      <c r="H89">
        <v>1</v>
      </c>
      <c r="I89">
        <v>1</v>
      </c>
      <c r="J89">
        <v>1</v>
      </c>
      <c r="K89">
        <v>1</v>
      </c>
      <c r="N89">
        <v>1</v>
      </c>
      <c r="P89">
        <v>1</v>
      </c>
      <c r="Q89">
        <v>1</v>
      </c>
      <c r="T89">
        <f t="shared" si="2"/>
        <v>11</v>
      </c>
    </row>
    <row r="90" spans="1:20" ht="12.75">
      <c r="A90" t="s">
        <v>268</v>
      </c>
      <c r="B90">
        <v>1</v>
      </c>
      <c r="C90">
        <v>1</v>
      </c>
      <c r="D90">
        <v>1</v>
      </c>
      <c r="E90">
        <v>1</v>
      </c>
      <c r="G90">
        <v>1</v>
      </c>
      <c r="H90">
        <v>1</v>
      </c>
      <c r="K90">
        <v>1</v>
      </c>
      <c r="Q90">
        <v>1</v>
      </c>
      <c r="T90">
        <f t="shared" si="2"/>
        <v>8</v>
      </c>
    </row>
    <row r="91" spans="1:20" ht="12.75">
      <c r="A91" t="s">
        <v>269</v>
      </c>
      <c r="G91">
        <v>1</v>
      </c>
      <c r="K91">
        <v>1</v>
      </c>
      <c r="M91">
        <v>1</v>
      </c>
      <c r="O91">
        <v>1</v>
      </c>
      <c r="Q91">
        <v>1</v>
      </c>
      <c r="T91">
        <f t="shared" si="2"/>
        <v>5</v>
      </c>
    </row>
    <row r="92" spans="1:20" ht="12.75">
      <c r="A92" t="s">
        <v>270</v>
      </c>
      <c r="E92">
        <v>1</v>
      </c>
      <c r="N92">
        <v>1</v>
      </c>
      <c r="Q92">
        <v>1</v>
      </c>
      <c r="T92">
        <f t="shared" si="2"/>
        <v>3</v>
      </c>
    </row>
    <row r="93" spans="1:20" ht="12.75">
      <c r="A93" t="s">
        <v>271</v>
      </c>
      <c r="P93">
        <v>1</v>
      </c>
      <c r="T93">
        <f t="shared" si="2"/>
        <v>1</v>
      </c>
    </row>
    <row r="94" spans="1:20" ht="12.75">
      <c r="A94" t="s">
        <v>272</v>
      </c>
      <c r="C94">
        <v>1</v>
      </c>
      <c r="K94">
        <v>1</v>
      </c>
      <c r="M94">
        <v>1</v>
      </c>
      <c r="O94">
        <v>1</v>
      </c>
      <c r="T94">
        <f t="shared" si="2"/>
        <v>4</v>
      </c>
    </row>
    <row r="95" spans="1:20" ht="12.75">
      <c r="A95" t="s">
        <v>273</v>
      </c>
      <c r="O95">
        <v>1</v>
      </c>
      <c r="T95">
        <f t="shared" si="2"/>
        <v>1</v>
      </c>
    </row>
    <row r="96" spans="1:20" ht="12.75">
      <c r="A96" t="s">
        <v>274</v>
      </c>
      <c r="C96">
        <v>1</v>
      </c>
      <c r="N96">
        <v>1</v>
      </c>
      <c r="T96">
        <f t="shared" si="2"/>
        <v>2</v>
      </c>
    </row>
    <row r="97" spans="1:20" ht="12.75">
      <c r="A97" t="s">
        <v>275</v>
      </c>
      <c r="B97">
        <v>1</v>
      </c>
      <c r="F97">
        <v>1</v>
      </c>
      <c r="G97">
        <v>1</v>
      </c>
      <c r="M97">
        <v>1</v>
      </c>
      <c r="T97">
        <f t="shared" si="2"/>
        <v>4</v>
      </c>
    </row>
    <row r="98" spans="1:20" ht="12.75">
      <c r="A98" t="s">
        <v>276</v>
      </c>
      <c r="M98">
        <v>1</v>
      </c>
      <c r="T98">
        <f t="shared" si="2"/>
        <v>1</v>
      </c>
    </row>
    <row r="99" spans="1:20" ht="12.75">
      <c r="A99" t="s">
        <v>277</v>
      </c>
      <c r="D99">
        <v>1</v>
      </c>
      <c r="F99">
        <v>1</v>
      </c>
      <c r="I99">
        <v>1</v>
      </c>
      <c r="K99">
        <v>1</v>
      </c>
      <c r="M99">
        <v>1</v>
      </c>
      <c r="T99">
        <f t="shared" si="2"/>
        <v>5</v>
      </c>
    </row>
    <row r="100" spans="1:20" ht="12.75">
      <c r="A100" t="s">
        <v>278</v>
      </c>
      <c r="M100">
        <v>1</v>
      </c>
      <c r="T100">
        <f t="shared" si="2"/>
        <v>1</v>
      </c>
    </row>
    <row r="101" spans="1:20" ht="12.75">
      <c r="A101" t="s">
        <v>279</v>
      </c>
      <c r="F101">
        <v>1</v>
      </c>
      <c r="L101">
        <v>1</v>
      </c>
      <c r="T101">
        <f t="shared" si="2"/>
        <v>2</v>
      </c>
    </row>
    <row r="102" spans="1:20" ht="12.75">
      <c r="A102" t="s">
        <v>280</v>
      </c>
      <c r="J102">
        <v>1</v>
      </c>
      <c r="T102">
        <f t="shared" si="2"/>
        <v>1</v>
      </c>
    </row>
    <row r="103" spans="1:20" ht="12.75">
      <c r="A103" t="s">
        <v>281</v>
      </c>
      <c r="J103">
        <v>1</v>
      </c>
      <c r="T103">
        <f t="shared" si="2"/>
        <v>1</v>
      </c>
    </row>
    <row r="104" spans="1:20" ht="12.75">
      <c r="A104" t="s">
        <v>282</v>
      </c>
      <c r="J104">
        <v>1</v>
      </c>
      <c r="T104">
        <f t="shared" si="2"/>
        <v>1</v>
      </c>
    </row>
    <row r="105" spans="1:20" ht="12.75">
      <c r="A105" t="s">
        <v>283</v>
      </c>
      <c r="H105">
        <v>1</v>
      </c>
      <c r="T105">
        <f t="shared" si="2"/>
        <v>1</v>
      </c>
    </row>
    <row r="106" spans="1:20" ht="12.75">
      <c r="A106" t="s">
        <v>284</v>
      </c>
      <c r="C106">
        <v>1</v>
      </c>
      <c r="H106">
        <v>1</v>
      </c>
      <c r="T106">
        <f t="shared" si="2"/>
        <v>2</v>
      </c>
    </row>
    <row r="107" spans="1:20" ht="12.75">
      <c r="A107" t="s">
        <v>285</v>
      </c>
      <c r="B107">
        <v>1</v>
      </c>
      <c r="D107">
        <v>1</v>
      </c>
      <c r="H107">
        <v>1</v>
      </c>
      <c r="T107">
        <f t="shared" si="2"/>
        <v>3</v>
      </c>
    </row>
    <row r="108" spans="1:20" ht="12.75">
      <c r="A108" t="s">
        <v>286</v>
      </c>
      <c r="E108">
        <v>1</v>
      </c>
      <c r="G108">
        <v>1</v>
      </c>
      <c r="T108">
        <f t="shared" si="2"/>
        <v>2</v>
      </c>
    </row>
    <row r="109" spans="1:20" ht="12.75">
      <c r="A109" t="s">
        <v>287</v>
      </c>
      <c r="G109">
        <v>1</v>
      </c>
      <c r="T109">
        <f t="shared" si="2"/>
        <v>1</v>
      </c>
    </row>
    <row r="110" spans="1:19" ht="12.75">
      <c r="A110" s="63" t="s">
        <v>248</v>
      </c>
      <c r="B110">
        <f>SUM(T73,T76,T80,T82:T83,T85,T89:T90,T97,T107)</f>
        <v>104</v>
      </c>
      <c r="C110">
        <f>SUM(T76,T79,T82:T83,T85,T89:T90,T94,T106)</f>
        <v>97</v>
      </c>
      <c r="D110">
        <f>SUM(T76,T79,T82:T85,T89:T90,T99,T107)</f>
        <v>106</v>
      </c>
      <c r="E110">
        <f>SUM(T73,T76,T79,T82:T83,T85,T89:T90,T92,T108)</f>
        <v>109</v>
      </c>
      <c r="F110">
        <f>SUM(T73,T76,T82:T83,T85:T87,T97,T99,T101)</f>
        <v>93</v>
      </c>
      <c r="G110">
        <f>SUM(T108:T109,T97,T90:T91,T85,T82:T83,T73,T76)</f>
        <v>95</v>
      </c>
      <c r="H110">
        <f>SUM(T105:T107,T89:T90,T85,T82:T83,T79,T76)</f>
        <v>97</v>
      </c>
      <c r="I110">
        <f>SUM(T99,T88:T89,T85,T83,T78:T79,T76,T72:T73)</f>
        <v>101</v>
      </c>
      <c r="J110">
        <f>SUM(T102:T104,T89,T83:T85,T79,T76,T72)</f>
        <v>84</v>
      </c>
      <c r="K110">
        <f>SUM(T99,T94,T89:T91,T85,T82:T83,T73,T76)</f>
        <v>108</v>
      </c>
      <c r="L110">
        <f>SUM(T72:T73,T76,T78:T79,T82:T83,T85,T87,T101)</f>
        <v>100</v>
      </c>
      <c r="M110">
        <f>SUM(T73,T76,T82,T84,T91,T94,T97:T100)</f>
        <v>72</v>
      </c>
      <c r="N110">
        <f>SUM(T73,T76,T79,T82,T84:T85,T88:T89,T92,T96)</f>
        <v>99</v>
      </c>
      <c r="O110">
        <f>SUM(T73,T76,T82:T83,T85,T87:T88,T91,T94:T95)</f>
        <v>94</v>
      </c>
      <c r="P110">
        <f>SUM(T72:T73,T76,T78,T80,T84:T85,T88:T89,T93)</f>
        <v>83</v>
      </c>
      <c r="Q110">
        <f>SUM(T76,T82:T86,T89:T92)</f>
        <v>99</v>
      </c>
      <c r="R110">
        <f>SUM(T82:T88,T73,T76,T79)</f>
        <v>104</v>
      </c>
      <c r="S110">
        <f>SUM(T72:T81)</f>
        <v>57</v>
      </c>
    </row>
    <row r="112" spans="1:20" ht="12.75">
      <c r="A112" s="63" t="s">
        <v>288</v>
      </c>
      <c r="B112" t="s">
        <v>11</v>
      </c>
      <c r="C112" t="s">
        <v>13</v>
      </c>
      <c r="D112" t="s">
        <v>15</v>
      </c>
      <c r="E112" t="s">
        <v>12</v>
      </c>
      <c r="F112" t="s">
        <v>18</v>
      </c>
      <c r="G112" t="s">
        <v>97</v>
      </c>
      <c r="H112" t="s">
        <v>14</v>
      </c>
      <c r="I112" t="s">
        <v>99</v>
      </c>
      <c r="J112" t="s">
        <v>171</v>
      </c>
      <c r="K112" t="s">
        <v>65</v>
      </c>
      <c r="L112" t="s">
        <v>20</v>
      </c>
      <c r="M112" t="s">
        <v>63</v>
      </c>
      <c r="N112" t="s">
        <v>22</v>
      </c>
      <c r="O112" t="s">
        <v>21</v>
      </c>
      <c r="P112" t="s">
        <v>24</v>
      </c>
      <c r="Q112" t="s">
        <v>19</v>
      </c>
      <c r="R112" t="s">
        <v>26</v>
      </c>
      <c r="S112" t="s">
        <v>109</v>
      </c>
      <c r="T112" t="s">
        <v>186</v>
      </c>
    </row>
    <row r="114" spans="1:20" ht="12.75">
      <c r="A114" s="63" t="s">
        <v>289</v>
      </c>
      <c r="B114" t="s">
        <v>11</v>
      </c>
      <c r="C114" t="s">
        <v>13</v>
      </c>
      <c r="D114" t="s">
        <v>15</v>
      </c>
      <c r="E114" t="s">
        <v>12</v>
      </c>
      <c r="F114" t="s">
        <v>18</v>
      </c>
      <c r="G114" t="s">
        <v>97</v>
      </c>
      <c r="H114" t="s">
        <v>14</v>
      </c>
      <c r="I114" t="s">
        <v>99</v>
      </c>
      <c r="J114" t="s">
        <v>171</v>
      </c>
      <c r="K114" t="s">
        <v>65</v>
      </c>
      <c r="L114" t="s">
        <v>20</v>
      </c>
      <c r="M114" t="s">
        <v>63</v>
      </c>
      <c r="N114" t="s">
        <v>22</v>
      </c>
      <c r="O114" t="s">
        <v>21</v>
      </c>
      <c r="P114" t="s">
        <v>24</v>
      </c>
      <c r="Q114" t="s">
        <v>19</v>
      </c>
      <c r="R114" t="s">
        <v>26</v>
      </c>
      <c r="S114" t="s">
        <v>109</v>
      </c>
      <c r="T114" t="s">
        <v>186</v>
      </c>
    </row>
    <row r="115" spans="1:20" ht="12.75">
      <c r="A115" s="82" t="s">
        <v>290</v>
      </c>
      <c r="F115">
        <v>1</v>
      </c>
      <c r="M115">
        <v>1</v>
      </c>
      <c r="T115">
        <f aca="true" t="shared" si="3" ref="T115:T171">SUM(B115:S115)</f>
        <v>2</v>
      </c>
    </row>
    <row r="116" spans="1:20" ht="12.75">
      <c r="A116" s="82" t="s">
        <v>291</v>
      </c>
      <c r="C116">
        <v>1</v>
      </c>
      <c r="G116">
        <v>1</v>
      </c>
      <c r="I116">
        <v>1</v>
      </c>
      <c r="J116">
        <v>1</v>
      </c>
      <c r="K116">
        <v>1</v>
      </c>
      <c r="M116">
        <v>1</v>
      </c>
      <c r="N116">
        <v>1</v>
      </c>
      <c r="O116">
        <v>1</v>
      </c>
      <c r="P116">
        <v>1</v>
      </c>
      <c r="S116">
        <v>1</v>
      </c>
      <c r="T116">
        <f t="shared" si="3"/>
        <v>10</v>
      </c>
    </row>
    <row r="117" spans="1:20" ht="12.75">
      <c r="A117" s="82" t="s">
        <v>292</v>
      </c>
      <c r="C117">
        <v>1</v>
      </c>
      <c r="D117">
        <v>1</v>
      </c>
      <c r="E117">
        <v>1</v>
      </c>
      <c r="F117">
        <v>1</v>
      </c>
      <c r="G117">
        <v>1</v>
      </c>
      <c r="I117">
        <v>1</v>
      </c>
      <c r="M117">
        <v>1</v>
      </c>
      <c r="O117">
        <v>1</v>
      </c>
      <c r="P117">
        <v>1</v>
      </c>
      <c r="Q117">
        <v>1</v>
      </c>
      <c r="R117">
        <v>1</v>
      </c>
      <c r="T117">
        <f t="shared" si="3"/>
        <v>11</v>
      </c>
    </row>
    <row r="118" spans="1:20" ht="12.75">
      <c r="A118" s="82" t="s">
        <v>293</v>
      </c>
      <c r="B118">
        <v>1</v>
      </c>
      <c r="C118">
        <v>1</v>
      </c>
      <c r="D118">
        <v>1</v>
      </c>
      <c r="E118">
        <v>1</v>
      </c>
      <c r="F118">
        <v>1</v>
      </c>
      <c r="H118">
        <v>1</v>
      </c>
      <c r="I118">
        <v>1</v>
      </c>
      <c r="J118">
        <v>1</v>
      </c>
      <c r="K118">
        <v>1</v>
      </c>
      <c r="M118">
        <v>1</v>
      </c>
      <c r="N118">
        <v>1</v>
      </c>
      <c r="P118">
        <v>1</v>
      </c>
      <c r="Q118">
        <v>1</v>
      </c>
      <c r="R118">
        <v>1</v>
      </c>
      <c r="S118">
        <v>1</v>
      </c>
      <c r="T118">
        <f t="shared" si="3"/>
        <v>15</v>
      </c>
    </row>
    <row r="119" spans="1:20" ht="12.75">
      <c r="A119" s="82" t="s">
        <v>303</v>
      </c>
      <c r="D119">
        <v>1</v>
      </c>
      <c r="E119">
        <v>1</v>
      </c>
      <c r="H119">
        <v>1</v>
      </c>
      <c r="J119">
        <v>1</v>
      </c>
      <c r="L119">
        <v>1</v>
      </c>
      <c r="M119">
        <v>1</v>
      </c>
      <c r="O119">
        <v>1</v>
      </c>
      <c r="P119">
        <v>1</v>
      </c>
      <c r="Q119">
        <v>1</v>
      </c>
      <c r="T119">
        <f t="shared" si="3"/>
        <v>9</v>
      </c>
    </row>
    <row r="120" spans="1:20" ht="12.75">
      <c r="A120" s="82" t="s">
        <v>294</v>
      </c>
      <c r="L120">
        <v>1</v>
      </c>
      <c r="M120">
        <v>1</v>
      </c>
      <c r="T120">
        <f t="shared" si="3"/>
        <v>2</v>
      </c>
    </row>
    <row r="121" spans="1:20" ht="12.75">
      <c r="A121" s="82" t="s">
        <v>295</v>
      </c>
      <c r="H121">
        <v>1</v>
      </c>
      <c r="I121">
        <v>1</v>
      </c>
      <c r="M121">
        <v>1</v>
      </c>
      <c r="T121">
        <f t="shared" si="3"/>
        <v>3</v>
      </c>
    </row>
    <row r="122" spans="1:20" ht="12.75">
      <c r="A122" s="82" t="s">
        <v>296</v>
      </c>
      <c r="H122">
        <v>1</v>
      </c>
      <c r="M122">
        <v>1</v>
      </c>
      <c r="T122">
        <f t="shared" si="3"/>
        <v>2</v>
      </c>
    </row>
    <row r="123" spans="1:20" ht="12.75">
      <c r="A123" s="82" t="s">
        <v>297</v>
      </c>
      <c r="M123">
        <v>1</v>
      </c>
      <c r="T123">
        <f t="shared" si="3"/>
        <v>1</v>
      </c>
    </row>
    <row r="124" spans="1:20" ht="12.75">
      <c r="A124" s="82" t="s">
        <v>298</v>
      </c>
      <c r="B124">
        <v>1</v>
      </c>
      <c r="D124">
        <v>1</v>
      </c>
      <c r="E124">
        <v>1</v>
      </c>
      <c r="H124">
        <v>1</v>
      </c>
      <c r="I124">
        <v>1</v>
      </c>
      <c r="J124">
        <v>1</v>
      </c>
      <c r="L124">
        <v>1</v>
      </c>
      <c r="M124">
        <v>1</v>
      </c>
      <c r="R124">
        <v>1</v>
      </c>
      <c r="T124">
        <f t="shared" si="3"/>
        <v>9</v>
      </c>
    </row>
    <row r="125" spans="1:20" ht="12.75">
      <c r="A125" s="82" t="s">
        <v>299</v>
      </c>
      <c r="B125">
        <v>1</v>
      </c>
      <c r="C125">
        <v>1</v>
      </c>
      <c r="D125">
        <v>1</v>
      </c>
      <c r="E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f t="shared" si="3"/>
        <v>16</v>
      </c>
    </row>
    <row r="126" spans="1:20" ht="12.75">
      <c r="A126" s="82" t="s">
        <v>300</v>
      </c>
      <c r="B126">
        <v>1</v>
      </c>
      <c r="C126">
        <v>1</v>
      </c>
      <c r="D126">
        <v>1</v>
      </c>
      <c r="E126">
        <v>1</v>
      </c>
      <c r="H126">
        <v>1</v>
      </c>
      <c r="I126">
        <v>1</v>
      </c>
      <c r="J126">
        <v>1</v>
      </c>
      <c r="L126">
        <v>1</v>
      </c>
      <c r="N126">
        <v>1</v>
      </c>
      <c r="O126">
        <v>1</v>
      </c>
      <c r="P126">
        <v>1</v>
      </c>
      <c r="Q126">
        <v>1</v>
      </c>
      <c r="T126">
        <f t="shared" si="3"/>
        <v>12</v>
      </c>
    </row>
    <row r="127" spans="1:20" ht="12.75">
      <c r="A127" s="82" t="s">
        <v>301</v>
      </c>
      <c r="L127">
        <v>1</v>
      </c>
      <c r="T127">
        <f t="shared" si="3"/>
        <v>1</v>
      </c>
    </row>
    <row r="128" spans="1:20" ht="12.75">
      <c r="A128" s="82" t="s">
        <v>302</v>
      </c>
      <c r="L128">
        <v>1</v>
      </c>
      <c r="T128">
        <f t="shared" si="3"/>
        <v>1</v>
      </c>
    </row>
    <row r="129" spans="1:20" ht="12.75">
      <c r="A129" s="82" t="s">
        <v>304</v>
      </c>
      <c r="B129">
        <v>1</v>
      </c>
      <c r="D129">
        <v>1</v>
      </c>
      <c r="F129">
        <v>1</v>
      </c>
      <c r="L129">
        <v>1</v>
      </c>
      <c r="N129">
        <v>1</v>
      </c>
      <c r="P129">
        <v>1</v>
      </c>
      <c r="T129">
        <f t="shared" si="3"/>
        <v>6</v>
      </c>
    </row>
    <row r="130" spans="1:20" ht="12.75">
      <c r="A130" s="82" t="s">
        <v>305</v>
      </c>
      <c r="B130">
        <v>1</v>
      </c>
      <c r="L130">
        <v>1</v>
      </c>
      <c r="T130">
        <f t="shared" si="3"/>
        <v>2</v>
      </c>
    </row>
    <row r="131" spans="1:20" ht="12.75">
      <c r="A131" s="82" t="s">
        <v>306</v>
      </c>
      <c r="J131">
        <v>1</v>
      </c>
      <c r="K131">
        <v>1</v>
      </c>
      <c r="L131">
        <v>1</v>
      </c>
      <c r="T131">
        <f t="shared" si="3"/>
        <v>3</v>
      </c>
    </row>
    <row r="132" spans="1:20" ht="12.75">
      <c r="A132" s="82" t="s">
        <v>307</v>
      </c>
      <c r="I132">
        <v>1</v>
      </c>
      <c r="J132">
        <v>1</v>
      </c>
      <c r="K132">
        <v>1</v>
      </c>
      <c r="N132">
        <v>1</v>
      </c>
      <c r="O132">
        <v>1</v>
      </c>
      <c r="R132">
        <v>1</v>
      </c>
      <c r="T132">
        <f t="shared" si="3"/>
        <v>6</v>
      </c>
    </row>
    <row r="133" spans="1:20" ht="12.75">
      <c r="A133" s="82" t="s">
        <v>308</v>
      </c>
      <c r="F133">
        <v>1</v>
      </c>
      <c r="G133">
        <v>1</v>
      </c>
      <c r="I133">
        <v>1</v>
      </c>
      <c r="K133">
        <v>1</v>
      </c>
      <c r="T133">
        <f t="shared" si="3"/>
        <v>4</v>
      </c>
    </row>
    <row r="134" spans="1:20" ht="12.75">
      <c r="A134" s="82" t="s">
        <v>309</v>
      </c>
      <c r="I134">
        <v>1</v>
      </c>
      <c r="T134">
        <f t="shared" si="3"/>
        <v>1</v>
      </c>
    </row>
    <row r="135" spans="1:20" ht="12.75">
      <c r="A135" s="82" t="s">
        <v>339</v>
      </c>
      <c r="D135">
        <v>1</v>
      </c>
      <c r="T135">
        <f t="shared" si="3"/>
        <v>1</v>
      </c>
    </row>
    <row r="136" spans="1:20" ht="12.75">
      <c r="A136" s="82" t="s">
        <v>310</v>
      </c>
      <c r="J136">
        <v>1</v>
      </c>
      <c r="K136">
        <v>1</v>
      </c>
      <c r="N136">
        <v>1</v>
      </c>
      <c r="O136">
        <v>1</v>
      </c>
      <c r="P136">
        <v>1</v>
      </c>
      <c r="S136">
        <v>1</v>
      </c>
      <c r="T136">
        <f t="shared" si="3"/>
        <v>6</v>
      </c>
    </row>
    <row r="137" spans="1:20" ht="12.75">
      <c r="A137" s="82" t="s">
        <v>311</v>
      </c>
      <c r="S137">
        <v>1</v>
      </c>
      <c r="T137">
        <f t="shared" si="3"/>
        <v>1</v>
      </c>
    </row>
    <row r="138" spans="1:20" ht="12.75">
      <c r="A138" s="82" t="s">
        <v>312</v>
      </c>
      <c r="S138">
        <v>1</v>
      </c>
      <c r="T138">
        <f t="shared" si="3"/>
        <v>1</v>
      </c>
    </row>
    <row r="139" spans="1:20" ht="12.75">
      <c r="A139" s="82" t="s">
        <v>313</v>
      </c>
      <c r="B139">
        <v>1</v>
      </c>
      <c r="D139">
        <v>1</v>
      </c>
      <c r="E139">
        <v>1</v>
      </c>
      <c r="F139">
        <v>1</v>
      </c>
      <c r="H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f t="shared" si="3"/>
        <v>11</v>
      </c>
    </row>
    <row r="140" spans="1:20" ht="12.75">
      <c r="A140" s="82" t="s">
        <v>314</v>
      </c>
      <c r="S140">
        <v>1</v>
      </c>
      <c r="T140">
        <f t="shared" si="3"/>
        <v>1</v>
      </c>
    </row>
    <row r="141" spans="1:20" ht="12.75">
      <c r="A141" s="82" t="s">
        <v>315</v>
      </c>
      <c r="S141">
        <v>1</v>
      </c>
      <c r="T141">
        <f t="shared" si="3"/>
        <v>1</v>
      </c>
    </row>
    <row r="142" spans="1:20" ht="12.75">
      <c r="A142" s="82" t="s">
        <v>316</v>
      </c>
      <c r="S142">
        <v>1</v>
      </c>
      <c r="T142">
        <f t="shared" si="3"/>
        <v>1</v>
      </c>
    </row>
    <row r="143" spans="1:20" ht="12.75">
      <c r="A143" s="82" t="s">
        <v>317</v>
      </c>
      <c r="K143">
        <v>1</v>
      </c>
      <c r="P143">
        <v>1</v>
      </c>
      <c r="T143">
        <f t="shared" si="3"/>
        <v>2</v>
      </c>
    </row>
    <row r="144" spans="1:20" ht="12.75">
      <c r="A144" s="82" t="s">
        <v>318</v>
      </c>
      <c r="F144">
        <v>1</v>
      </c>
      <c r="R144">
        <v>1</v>
      </c>
      <c r="T144">
        <f t="shared" si="3"/>
        <v>2</v>
      </c>
    </row>
    <row r="145" spans="1:20" ht="12.75">
      <c r="A145" s="82" t="s">
        <v>319</v>
      </c>
      <c r="R145">
        <v>1</v>
      </c>
      <c r="T145">
        <f t="shared" si="3"/>
        <v>1</v>
      </c>
    </row>
    <row r="146" spans="1:20" ht="12.75">
      <c r="A146" s="82" t="s">
        <v>320</v>
      </c>
      <c r="F146">
        <v>1</v>
      </c>
      <c r="R146">
        <v>1</v>
      </c>
      <c r="T146">
        <f t="shared" si="3"/>
        <v>2</v>
      </c>
    </row>
    <row r="147" spans="1:20" ht="12.75">
      <c r="A147" s="82" t="s">
        <v>321</v>
      </c>
      <c r="R147">
        <v>1</v>
      </c>
      <c r="T147">
        <f t="shared" si="3"/>
        <v>1</v>
      </c>
    </row>
    <row r="148" spans="1:20" ht="12.75">
      <c r="A148" s="82" t="s">
        <v>322</v>
      </c>
      <c r="Q148">
        <v>1</v>
      </c>
      <c r="T148">
        <f t="shared" si="3"/>
        <v>1</v>
      </c>
    </row>
    <row r="149" spans="1:20" ht="12.75">
      <c r="A149" s="82" t="s">
        <v>323</v>
      </c>
      <c r="Q149">
        <v>1</v>
      </c>
      <c r="T149">
        <f t="shared" si="3"/>
        <v>1</v>
      </c>
    </row>
    <row r="150" spans="1:20" ht="12.75">
      <c r="A150" s="82" t="s">
        <v>324</v>
      </c>
      <c r="Q150">
        <v>1</v>
      </c>
      <c r="T150">
        <f t="shared" si="3"/>
        <v>1</v>
      </c>
    </row>
    <row r="151" spans="1:20" ht="12.75">
      <c r="A151" s="82" t="s">
        <v>325</v>
      </c>
      <c r="C151">
        <v>1</v>
      </c>
      <c r="H151">
        <v>1</v>
      </c>
      <c r="Q151">
        <v>1</v>
      </c>
      <c r="T151">
        <f t="shared" si="3"/>
        <v>3</v>
      </c>
    </row>
    <row r="152" spans="1:20" ht="12.75">
      <c r="A152" s="82" t="s">
        <v>326</v>
      </c>
      <c r="K152">
        <v>1</v>
      </c>
      <c r="T152">
        <f t="shared" si="3"/>
        <v>1</v>
      </c>
    </row>
    <row r="153" spans="1:20" ht="12.75">
      <c r="A153" s="82" t="s">
        <v>327</v>
      </c>
      <c r="B153">
        <v>1</v>
      </c>
      <c r="J153">
        <v>1</v>
      </c>
      <c r="K153">
        <v>1</v>
      </c>
      <c r="T153">
        <f t="shared" si="3"/>
        <v>3</v>
      </c>
    </row>
    <row r="154" spans="1:20" ht="12.75">
      <c r="A154" s="82" t="s">
        <v>328</v>
      </c>
      <c r="O154">
        <v>1</v>
      </c>
      <c r="T154">
        <f t="shared" si="3"/>
        <v>1</v>
      </c>
    </row>
    <row r="155" spans="1:20" ht="12.75">
      <c r="A155" s="82" t="s">
        <v>329</v>
      </c>
      <c r="C155">
        <v>1</v>
      </c>
      <c r="O155">
        <v>1</v>
      </c>
      <c r="T155">
        <f t="shared" si="3"/>
        <v>2</v>
      </c>
    </row>
    <row r="156" spans="1:20" ht="12.75">
      <c r="A156" s="82" t="s">
        <v>330</v>
      </c>
      <c r="N156">
        <v>1</v>
      </c>
      <c r="T156">
        <f t="shared" si="3"/>
        <v>1</v>
      </c>
    </row>
    <row r="157" spans="1:20" ht="12.75">
      <c r="A157" s="82" t="s">
        <v>331</v>
      </c>
      <c r="C157">
        <v>1</v>
      </c>
      <c r="N157">
        <v>1</v>
      </c>
      <c r="T157">
        <f t="shared" si="3"/>
        <v>2</v>
      </c>
    </row>
    <row r="158" spans="1:20" ht="12.75">
      <c r="A158" s="82" t="s">
        <v>194</v>
      </c>
      <c r="G158">
        <v>1</v>
      </c>
      <c r="T158">
        <f t="shared" si="3"/>
        <v>1</v>
      </c>
    </row>
    <row r="159" spans="1:20" ht="12.75">
      <c r="A159" s="82" t="s">
        <v>332</v>
      </c>
      <c r="G159">
        <v>1</v>
      </c>
      <c r="T159">
        <f t="shared" si="3"/>
        <v>1</v>
      </c>
    </row>
    <row r="160" spans="1:20" ht="12.75">
      <c r="A160" s="82" t="s">
        <v>333</v>
      </c>
      <c r="G160">
        <v>1</v>
      </c>
      <c r="T160">
        <f t="shared" si="3"/>
        <v>1</v>
      </c>
    </row>
    <row r="161" spans="1:20" ht="12.75">
      <c r="A161" s="82" t="s">
        <v>334</v>
      </c>
      <c r="E161">
        <v>1</v>
      </c>
      <c r="G161">
        <v>1</v>
      </c>
      <c r="T161">
        <f t="shared" si="3"/>
        <v>2</v>
      </c>
    </row>
    <row r="162" spans="1:20" ht="12.75">
      <c r="A162" s="82" t="s">
        <v>335</v>
      </c>
      <c r="G162">
        <v>1</v>
      </c>
      <c r="T162">
        <f t="shared" si="3"/>
        <v>1</v>
      </c>
    </row>
    <row r="163" spans="1:20" ht="12.75">
      <c r="A163" s="82" t="s">
        <v>336</v>
      </c>
      <c r="G163">
        <v>1</v>
      </c>
      <c r="T163">
        <f t="shared" si="3"/>
        <v>1</v>
      </c>
    </row>
    <row r="164" spans="1:20" ht="12.75">
      <c r="A164" s="82" t="s">
        <v>337</v>
      </c>
      <c r="H164">
        <v>1</v>
      </c>
      <c r="T164">
        <f t="shared" si="3"/>
        <v>1</v>
      </c>
    </row>
    <row r="165" spans="1:20" ht="12.75">
      <c r="A165" s="82" t="s">
        <v>338</v>
      </c>
      <c r="F165">
        <v>1</v>
      </c>
      <c r="T165">
        <f t="shared" si="3"/>
        <v>1</v>
      </c>
    </row>
    <row r="166" spans="1:20" ht="12.75">
      <c r="A166" s="82" t="s">
        <v>340</v>
      </c>
      <c r="D166">
        <v>1</v>
      </c>
      <c r="T166">
        <f t="shared" si="3"/>
        <v>1</v>
      </c>
    </row>
    <row r="167" spans="1:20" ht="12.75">
      <c r="A167" s="82" t="s">
        <v>341</v>
      </c>
      <c r="C167">
        <v>1</v>
      </c>
      <c r="T167">
        <f t="shared" si="3"/>
        <v>1</v>
      </c>
    </row>
    <row r="168" spans="1:20" ht="12.75">
      <c r="A168" s="82" t="s">
        <v>345</v>
      </c>
      <c r="F168">
        <v>1</v>
      </c>
      <c r="T168">
        <f t="shared" si="3"/>
        <v>1</v>
      </c>
    </row>
    <row r="169" spans="1:20" ht="12.75">
      <c r="A169" s="82" t="s">
        <v>342</v>
      </c>
      <c r="B169">
        <v>1</v>
      </c>
      <c r="T169">
        <f t="shared" si="3"/>
        <v>1</v>
      </c>
    </row>
    <row r="170" spans="1:20" ht="12.75">
      <c r="A170" s="82" t="s">
        <v>344</v>
      </c>
      <c r="E170">
        <v>1</v>
      </c>
      <c r="T170">
        <f t="shared" si="3"/>
        <v>1</v>
      </c>
    </row>
    <row r="171" spans="1:20" ht="12.75">
      <c r="A171" s="82" t="s">
        <v>343</v>
      </c>
      <c r="E171">
        <v>1</v>
      </c>
      <c r="T171">
        <f t="shared" si="3"/>
        <v>1</v>
      </c>
    </row>
    <row r="172" spans="1:19" ht="12.75">
      <c r="A172" s="63" t="s">
        <v>248</v>
      </c>
      <c r="B172">
        <f>SUM(T118,T124:T126,T129:T130,T139,T153,T169)</f>
        <v>75</v>
      </c>
      <c r="C172">
        <f>SUM(T116:T118,T125:T126,T151,T155,T157,T167)</f>
        <v>72</v>
      </c>
      <c r="D172">
        <f>SUM(T117:T119,T124:T126,T129,T135,T139,T166)</f>
        <v>91</v>
      </c>
      <c r="E172">
        <f>SUM(T117:T119,T124:T126,T139,T161,T170:T171)</f>
        <v>87</v>
      </c>
      <c r="F172">
        <f>SUM(T115,T117:T118,T129,T133,T139,T144,T146,T165,T168)</f>
        <v>55</v>
      </c>
      <c r="G172">
        <f>SUM(T116:T117,T125,T133,T158:T163)</f>
        <v>48</v>
      </c>
      <c r="H172">
        <f>SUM(T118:T119,T121:T122,T124:T126,T139,T151,T164)</f>
        <v>81</v>
      </c>
      <c r="I172">
        <f>SUM(T116:T118,T121,T124:T126,T132:T134)</f>
        <v>87</v>
      </c>
      <c r="J172">
        <f>SUM(T116,T118:T119,T124:T126,T131:T132,T153)</f>
        <v>83</v>
      </c>
      <c r="K172">
        <f>SUM(T116,T118,T125,T131:T133,T143,T152:T153)</f>
        <v>60</v>
      </c>
      <c r="L172">
        <f>SUM(T119:T120,T124:T131)</f>
        <v>61</v>
      </c>
      <c r="M172">
        <f>SUM(T115:T124)</f>
        <v>64</v>
      </c>
      <c r="N172">
        <f>SUM(T116,T118,T125:T126,T129,T132,T136,T139,T156:T157)</f>
        <v>85</v>
      </c>
      <c r="O172">
        <f>SUM(T116:T117,T119,T125:T126,T129,T132,T136,T154:T155)</f>
        <v>79</v>
      </c>
      <c r="P172">
        <f>SUM(T116:T119,T125:T126,T129,T136,T139,T143)</f>
        <v>98</v>
      </c>
      <c r="Q172">
        <f>SUM(T148:T151,T139,T125:T126,T117:T119)</f>
        <v>80</v>
      </c>
      <c r="R172">
        <f>SUM(T117:T118,T124:T125,T132,T139,T144:T147)</f>
        <v>74</v>
      </c>
      <c r="S172">
        <f>SUM(T136:T142,T125,T118,T116)</f>
        <v>63</v>
      </c>
    </row>
    <row r="174" spans="1:20" ht="12.75">
      <c r="A174" s="63"/>
      <c r="B174" s="2" t="s">
        <v>11</v>
      </c>
      <c r="C174" s="2" t="s">
        <v>13</v>
      </c>
      <c r="D174" s="2" t="s">
        <v>15</v>
      </c>
      <c r="E174" s="2" t="s">
        <v>12</v>
      </c>
      <c r="F174" s="2" t="s">
        <v>18</v>
      </c>
      <c r="G174" s="2" t="s">
        <v>97</v>
      </c>
      <c r="H174" s="2" t="s">
        <v>14</v>
      </c>
      <c r="I174" s="2" t="s">
        <v>99</v>
      </c>
      <c r="J174" s="2" t="s">
        <v>171</v>
      </c>
      <c r="K174" s="2" t="s">
        <v>65</v>
      </c>
      <c r="L174" s="2" t="s">
        <v>20</v>
      </c>
      <c r="M174" s="2" t="s">
        <v>63</v>
      </c>
      <c r="N174" s="2" t="s">
        <v>22</v>
      </c>
      <c r="O174" s="2" t="s">
        <v>21</v>
      </c>
      <c r="P174" s="2" t="s">
        <v>24</v>
      </c>
      <c r="Q174" s="2" t="s">
        <v>19</v>
      </c>
      <c r="R174" s="2" t="s">
        <v>26</v>
      </c>
      <c r="S174" s="2" t="s">
        <v>109</v>
      </c>
      <c r="T174" s="2" t="s">
        <v>186</v>
      </c>
    </row>
    <row r="175" spans="1:20" ht="12.75">
      <c r="A175" s="8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8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8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8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8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8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8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8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8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8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8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8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8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8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8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8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8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8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8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8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8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8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8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8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8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8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8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8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8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8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8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8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8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8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8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8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8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8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8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8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8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8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8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8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8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8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8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8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8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8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8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8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8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8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8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8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8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8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8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8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8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63" t="s">
        <v>248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9.75390625" style="0" bestFit="1" customWidth="1"/>
    <col min="2" max="4" width="9.875" style="0" bestFit="1" customWidth="1"/>
    <col min="5" max="5" width="8.375" style="0" bestFit="1" customWidth="1"/>
    <col min="6" max="6" width="8.625" style="0" bestFit="1" customWidth="1"/>
  </cols>
  <sheetData>
    <row r="1" spans="1:6" ht="37.5">
      <c r="A1" s="93" t="s">
        <v>9</v>
      </c>
      <c r="B1" s="89" t="s">
        <v>198</v>
      </c>
      <c r="C1" s="89" t="s">
        <v>199</v>
      </c>
      <c r="D1" s="89" t="s">
        <v>200</v>
      </c>
      <c r="E1" s="89" t="s">
        <v>186</v>
      </c>
      <c r="F1" s="89" t="s">
        <v>48</v>
      </c>
    </row>
    <row r="2" spans="1:6" ht="18.75">
      <c r="A2" s="90" t="s">
        <v>11</v>
      </c>
      <c r="B2" s="91"/>
      <c r="C2" s="91"/>
      <c r="D2" s="91"/>
      <c r="E2" s="91">
        <f>(B2*3)+(C2*2)+D2</f>
        <v>0</v>
      </c>
      <c r="F2" s="91"/>
    </row>
    <row r="3" spans="1:6" ht="18.75">
      <c r="A3" s="90" t="s">
        <v>12</v>
      </c>
      <c r="B3" s="91"/>
      <c r="C3" s="91"/>
      <c r="D3" s="91"/>
      <c r="E3" s="91">
        <f aca="true" t="shared" si="0" ref="E3:E21">(B3*3)+(C3*2)+D3</f>
        <v>0</v>
      </c>
      <c r="F3" s="91"/>
    </row>
    <row r="4" spans="1:6" ht="18.75">
      <c r="A4" s="90" t="s">
        <v>14</v>
      </c>
      <c r="B4" s="91"/>
      <c r="C4" s="91"/>
      <c r="D4" s="91"/>
      <c r="E4" s="91">
        <f t="shared" si="0"/>
        <v>0</v>
      </c>
      <c r="F4" s="91"/>
    </row>
    <row r="5" spans="1:6" ht="18.75">
      <c r="A5" s="90" t="s">
        <v>15</v>
      </c>
      <c r="B5" s="91"/>
      <c r="C5" s="91"/>
      <c r="D5" s="91"/>
      <c r="E5" s="91">
        <f t="shared" si="0"/>
        <v>0</v>
      </c>
      <c r="F5" s="91"/>
    </row>
    <row r="6" spans="1:6" ht="18.75">
      <c r="A6" s="90" t="s">
        <v>96</v>
      </c>
      <c r="B6" s="91"/>
      <c r="C6" s="91"/>
      <c r="D6" s="91"/>
      <c r="E6" s="91">
        <f t="shared" si="0"/>
        <v>0</v>
      </c>
      <c r="F6" s="91"/>
    </row>
    <row r="7" spans="1:6" ht="18.75">
      <c r="A7" s="90" t="s">
        <v>19</v>
      </c>
      <c r="B7" s="91"/>
      <c r="C7" s="91"/>
      <c r="D7" s="91"/>
      <c r="E7" s="91">
        <f t="shared" si="0"/>
        <v>0</v>
      </c>
      <c r="F7" s="91"/>
    </row>
    <row r="8" spans="1:6" ht="18.75">
      <c r="A8" s="90" t="s">
        <v>20</v>
      </c>
      <c r="B8" s="91"/>
      <c r="C8" s="91"/>
      <c r="D8" s="91"/>
      <c r="E8" s="91">
        <f t="shared" si="0"/>
        <v>0</v>
      </c>
      <c r="F8" s="91"/>
    </row>
    <row r="9" spans="1:6" ht="18.75">
      <c r="A9" s="90" t="s">
        <v>18</v>
      </c>
      <c r="B9" s="91"/>
      <c r="C9" s="91"/>
      <c r="D9" s="91"/>
      <c r="E9" s="91">
        <f t="shared" si="0"/>
        <v>0</v>
      </c>
      <c r="F9" s="91"/>
    </row>
    <row r="10" spans="1:6" ht="18.75">
      <c r="A10" s="90" t="s">
        <v>97</v>
      </c>
      <c r="B10" s="91"/>
      <c r="C10" s="91"/>
      <c r="D10" s="91"/>
      <c r="E10" s="91">
        <f t="shared" si="0"/>
        <v>0</v>
      </c>
      <c r="F10" s="91"/>
    </row>
    <row r="11" spans="1:6" ht="18.75">
      <c r="A11" s="90" t="s">
        <v>171</v>
      </c>
      <c r="B11" s="91"/>
      <c r="C11" s="91"/>
      <c r="D11" s="91"/>
      <c r="E11" s="91">
        <f t="shared" si="0"/>
        <v>0</v>
      </c>
      <c r="F11" s="91"/>
    </row>
    <row r="12" spans="1:6" ht="18.75">
      <c r="A12" s="90" t="s">
        <v>21</v>
      </c>
      <c r="B12" s="91"/>
      <c r="C12" s="91"/>
      <c r="D12" s="91"/>
      <c r="E12" s="91">
        <f t="shared" si="0"/>
        <v>0</v>
      </c>
      <c r="F12" s="91"/>
    </row>
    <row r="13" spans="1:6" ht="18.75">
      <c r="A13" s="90" t="s">
        <v>24</v>
      </c>
      <c r="B13" s="91"/>
      <c r="C13" s="91"/>
      <c r="D13" s="91"/>
      <c r="E13" s="91">
        <f t="shared" si="0"/>
        <v>0</v>
      </c>
      <c r="F13" s="91"/>
    </row>
    <row r="14" spans="1:6" ht="18.75">
      <c r="A14" s="90" t="s">
        <v>65</v>
      </c>
      <c r="B14" s="91"/>
      <c r="C14" s="91"/>
      <c r="D14" s="91"/>
      <c r="E14" s="91">
        <f t="shared" si="0"/>
        <v>0</v>
      </c>
      <c r="F14" s="91"/>
    </row>
    <row r="15" spans="1:6" ht="18.75">
      <c r="A15" s="90" t="s">
        <v>22</v>
      </c>
      <c r="B15" s="91"/>
      <c r="C15" s="91"/>
      <c r="D15" s="91"/>
      <c r="E15" s="91">
        <f t="shared" si="0"/>
        <v>0</v>
      </c>
      <c r="F15" s="91"/>
    </row>
    <row r="16" spans="1:6" ht="18.75">
      <c r="A16" s="90" t="s">
        <v>99</v>
      </c>
      <c r="B16" s="91"/>
      <c r="C16" s="91"/>
      <c r="D16" s="91"/>
      <c r="E16" s="91">
        <f t="shared" si="0"/>
        <v>0</v>
      </c>
      <c r="F16" s="91"/>
    </row>
    <row r="17" spans="1:6" ht="18.75">
      <c r="A17" s="90" t="s">
        <v>26</v>
      </c>
      <c r="B17" s="91"/>
      <c r="C17" s="91"/>
      <c r="D17" s="91"/>
      <c r="E17" s="91">
        <f t="shared" si="0"/>
        <v>0</v>
      </c>
      <c r="F17" s="91"/>
    </row>
    <row r="18" spans="1:6" ht="18.75">
      <c r="A18" s="92" t="s">
        <v>25</v>
      </c>
      <c r="B18" s="91"/>
      <c r="C18" s="91"/>
      <c r="D18" s="91"/>
      <c r="E18" s="91">
        <f t="shared" si="0"/>
        <v>0</v>
      </c>
      <c r="F18" s="91"/>
    </row>
    <row r="19" spans="1:6" ht="18.75">
      <c r="A19" s="92" t="s">
        <v>63</v>
      </c>
      <c r="B19" s="91"/>
      <c r="C19" s="91"/>
      <c r="D19" s="91"/>
      <c r="E19" s="91">
        <f t="shared" si="0"/>
        <v>0</v>
      </c>
      <c r="F19" s="91"/>
    </row>
    <row r="20" spans="1:6" ht="18.75">
      <c r="A20" s="92" t="s">
        <v>103</v>
      </c>
      <c r="B20" s="91"/>
      <c r="C20" s="91"/>
      <c r="D20" s="91"/>
      <c r="E20" s="91">
        <f t="shared" si="0"/>
        <v>0</v>
      </c>
      <c r="F20" s="91"/>
    </row>
    <row r="21" spans="1:6" ht="18.75">
      <c r="A21" s="92" t="s">
        <v>109</v>
      </c>
      <c r="B21" s="91"/>
      <c r="C21" s="91"/>
      <c r="D21" s="91"/>
      <c r="E21" s="91">
        <f t="shared" si="0"/>
        <v>0</v>
      </c>
      <c r="F21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1.75390625" style="0" customWidth="1"/>
    <col min="2" max="3" width="13.875" style="0" customWidth="1"/>
    <col min="4" max="5" width="13.75390625" style="0" customWidth="1"/>
    <col min="6" max="6" width="13.625" style="0" customWidth="1"/>
    <col min="7" max="7" width="13.75390625" style="0" customWidth="1"/>
    <col min="8" max="8" width="13.875" style="0" customWidth="1"/>
    <col min="9" max="9" width="13.75390625" style="0" customWidth="1"/>
    <col min="10" max="10" width="13.875" style="0" customWidth="1"/>
    <col min="11" max="11" width="13.75390625" style="0" customWidth="1"/>
    <col min="12" max="13" width="13.875" style="0" customWidth="1"/>
    <col min="14" max="14" width="2.625" style="0" customWidth="1"/>
  </cols>
  <sheetData>
    <row r="1" spans="1:14" s="33" customFormat="1" ht="12.75">
      <c r="A1" s="96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="27" customFormat="1" ht="12.75">
      <c r="A2" s="34"/>
    </row>
    <row r="3" spans="1:8" s="27" customFormat="1" ht="12.75">
      <c r="A3" s="34"/>
      <c r="G3" s="29">
        <v>1</v>
      </c>
      <c r="H3" s="30">
        <v>2</v>
      </c>
    </row>
    <row r="4" spans="1:12" s="27" customFormat="1" ht="12.75">
      <c r="A4" s="34"/>
      <c r="C4" s="26">
        <v>1</v>
      </c>
      <c r="D4" s="2">
        <v>4</v>
      </c>
      <c r="K4" s="26">
        <v>2</v>
      </c>
      <c r="L4" s="2">
        <v>3</v>
      </c>
    </row>
    <row r="5" spans="1:8" s="27" customFormat="1" ht="12.75">
      <c r="A5" s="34"/>
      <c r="G5" s="2">
        <v>4</v>
      </c>
      <c r="H5" s="31">
        <v>3</v>
      </c>
    </row>
    <row r="6" s="27" customFormat="1" ht="12.75">
      <c r="A6" s="34"/>
    </row>
    <row r="7" spans="1:13" s="27" customFormat="1" ht="12.75">
      <c r="A7" s="34"/>
      <c r="B7" s="26">
        <v>1</v>
      </c>
      <c r="C7" s="2">
        <v>7</v>
      </c>
      <c r="E7" s="26">
        <v>4</v>
      </c>
      <c r="F7" s="2">
        <v>6</v>
      </c>
      <c r="I7" s="26">
        <v>2</v>
      </c>
      <c r="J7" s="2">
        <v>8</v>
      </c>
      <c r="L7" s="26">
        <v>3</v>
      </c>
      <c r="M7" s="2">
        <v>5</v>
      </c>
    </row>
    <row r="8" s="27" customFormat="1" ht="12.75">
      <c r="A8" s="34"/>
    </row>
    <row r="9" spans="1:8" s="27" customFormat="1" ht="12.75">
      <c r="A9" s="34"/>
      <c r="G9" s="2">
        <v>6</v>
      </c>
      <c r="H9" s="26">
        <v>5</v>
      </c>
    </row>
    <row r="10" spans="1:12" s="27" customFormat="1" ht="12.75">
      <c r="A10" s="34"/>
      <c r="C10" s="2">
        <v>7</v>
      </c>
      <c r="D10" s="26">
        <v>6</v>
      </c>
      <c r="K10" s="2">
        <v>8</v>
      </c>
      <c r="L10" s="26">
        <v>5</v>
      </c>
    </row>
    <row r="11" spans="1:8" s="27" customFormat="1" ht="12.75">
      <c r="A11" s="34"/>
      <c r="G11" s="26">
        <v>7</v>
      </c>
      <c r="H11" s="2">
        <v>8</v>
      </c>
    </row>
    <row r="12" s="27" customFormat="1" ht="12.75">
      <c r="A12" s="34"/>
    </row>
    <row r="13" spans="1:16" s="27" customFormat="1" ht="12.75">
      <c r="A13" s="34"/>
      <c r="B13" s="26" t="s">
        <v>131</v>
      </c>
      <c r="C13" s="2" t="s">
        <v>383</v>
      </c>
      <c r="E13" s="26" t="s">
        <v>132</v>
      </c>
      <c r="F13" s="2" t="s">
        <v>175</v>
      </c>
      <c r="I13" s="26" t="s">
        <v>134</v>
      </c>
      <c r="J13" s="2" t="s">
        <v>174</v>
      </c>
      <c r="L13" s="26" t="s">
        <v>136</v>
      </c>
      <c r="M13" s="2" t="s">
        <v>173</v>
      </c>
      <c r="O13" s="28"/>
      <c r="P13" s="28"/>
    </row>
    <row r="14" spans="1:16" s="27" customFormat="1" ht="12.75">
      <c r="A14" s="34"/>
      <c r="B14" s="2" t="s">
        <v>138</v>
      </c>
      <c r="C14" s="26" t="s">
        <v>130</v>
      </c>
      <c r="E14" s="2" t="s">
        <v>155</v>
      </c>
      <c r="F14" s="26" t="s">
        <v>133</v>
      </c>
      <c r="G14" s="28"/>
      <c r="I14" s="2" t="s">
        <v>154</v>
      </c>
      <c r="J14" s="26" t="s">
        <v>135</v>
      </c>
      <c r="L14" s="2" t="s">
        <v>153</v>
      </c>
      <c r="M14" s="26" t="s">
        <v>137</v>
      </c>
      <c r="O14" s="28"/>
      <c r="P14" s="28"/>
    </row>
    <row r="15" s="27" customFormat="1" ht="12.75">
      <c r="A15" s="34"/>
    </row>
    <row r="16" s="27" customFormat="1" ht="12.75">
      <c r="A16" s="34"/>
    </row>
    <row r="17" spans="1:8" s="27" customFormat="1" ht="12.75">
      <c r="A17" s="34"/>
      <c r="G17" s="26">
        <v>9</v>
      </c>
      <c r="H17" s="32">
        <v>10</v>
      </c>
    </row>
    <row r="18" spans="1:12" s="27" customFormat="1" ht="12.75">
      <c r="A18" s="34"/>
      <c r="C18" s="26">
        <v>9</v>
      </c>
      <c r="D18" s="2">
        <v>12</v>
      </c>
      <c r="K18" s="26">
        <v>10</v>
      </c>
      <c r="L18" s="2">
        <v>11</v>
      </c>
    </row>
    <row r="19" spans="1:8" s="27" customFormat="1" ht="12.75">
      <c r="A19" s="34"/>
      <c r="G19" s="2">
        <v>12</v>
      </c>
      <c r="H19" s="26">
        <v>11</v>
      </c>
    </row>
    <row r="20" s="27" customFormat="1" ht="12.75">
      <c r="A20" s="34"/>
    </row>
    <row r="21" spans="1:13" s="27" customFormat="1" ht="12.75">
      <c r="A21" s="34"/>
      <c r="B21" s="26">
        <v>9</v>
      </c>
      <c r="C21" s="2">
        <v>15</v>
      </c>
      <c r="E21" s="26">
        <v>12</v>
      </c>
      <c r="F21" s="2">
        <v>14</v>
      </c>
      <c r="I21" s="26">
        <v>10</v>
      </c>
      <c r="J21" s="2">
        <v>16</v>
      </c>
      <c r="L21" s="26">
        <v>11</v>
      </c>
      <c r="M21" s="2">
        <v>13</v>
      </c>
    </row>
    <row r="22" s="27" customFormat="1" ht="12.75">
      <c r="A22" s="34"/>
    </row>
    <row r="23" spans="1:8" s="27" customFormat="1" ht="12.75">
      <c r="A23" s="34"/>
      <c r="G23" s="2">
        <v>14</v>
      </c>
      <c r="H23" s="26">
        <v>13</v>
      </c>
    </row>
    <row r="24" spans="1:12" s="27" customFormat="1" ht="12.75">
      <c r="A24" s="34"/>
      <c r="C24" s="2">
        <v>15</v>
      </c>
      <c r="D24" s="26">
        <v>14</v>
      </c>
      <c r="K24" s="2">
        <v>16</v>
      </c>
      <c r="L24" s="26">
        <v>13</v>
      </c>
    </row>
    <row r="25" spans="1:8" s="36" customFormat="1" ht="13.5" thickBot="1">
      <c r="A25" s="35"/>
      <c r="G25" s="37">
        <v>15</v>
      </c>
      <c r="H25" s="3">
        <v>16</v>
      </c>
    </row>
    <row r="27" ht="13.5" thickBot="1"/>
    <row r="28" spans="1:14" ht="12.75">
      <c r="A28" s="96" t="s">
        <v>147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2.75">
      <c r="A29" s="3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34"/>
      <c r="B30" s="27"/>
      <c r="C30" s="27"/>
      <c r="D30" s="27"/>
      <c r="E30" s="27"/>
      <c r="F30" s="27"/>
      <c r="G30" s="29">
        <v>1</v>
      </c>
      <c r="H30" s="30">
        <v>2</v>
      </c>
      <c r="I30" s="27"/>
      <c r="J30" s="27"/>
      <c r="K30" s="27"/>
      <c r="L30" s="27"/>
      <c r="M30" s="27"/>
      <c r="N30" s="27"/>
    </row>
    <row r="31" spans="1:14" ht="12.75">
      <c r="A31" s="34"/>
      <c r="B31" s="27"/>
      <c r="C31" s="26">
        <v>1</v>
      </c>
      <c r="D31" s="2">
        <v>4</v>
      </c>
      <c r="E31" s="27"/>
      <c r="F31" s="27"/>
      <c r="G31" s="27"/>
      <c r="H31" s="27"/>
      <c r="I31" s="27"/>
      <c r="J31" s="27"/>
      <c r="K31" s="26">
        <v>2</v>
      </c>
      <c r="L31" s="2">
        <v>3</v>
      </c>
      <c r="M31" s="27"/>
      <c r="N31" s="27"/>
    </row>
    <row r="32" spans="1:14" ht="12.75">
      <c r="A32" s="34"/>
      <c r="B32" s="27"/>
      <c r="C32" s="27"/>
      <c r="D32" s="27"/>
      <c r="E32" s="27"/>
      <c r="F32" s="27"/>
      <c r="G32" s="2">
        <v>4</v>
      </c>
      <c r="H32" s="31">
        <v>3</v>
      </c>
      <c r="I32" s="27"/>
      <c r="J32" s="27"/>
      <c r="K32" s="27"/>
      <c r="L32" s="27"/>
      <c r="M32" s="27"/>
      <c r="N32" s="27"/>
    </row>
    <row r="33" spans="1:14" ht="12.75">
      <c r="A33" s="3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2.75">
      <c r="A34" s="34"/>
      <c r="B34" s="26">
        <v>1</v>
      </c>
      <c r="C34" s="2">
        <v>7</v>
      </c>
      <c r="D34" s="27"/>
      <c r="E34" s="26">
        <v>4</v>
      </c>
      <c r="F34" s="2">
        <v>6</v>
      </c>
      <c r="G34" s="27"/>
      <c r="H34" s="27"/>
      <c r="I34" s="26">
        <v>2</v>
      </c>
      <c r="J34" s="2">
        <v>8</v>
      </c>
      <c r="K34" s="27"/>
      <c r="L34" s="26">
        <v>3</v>
      </c>
      <c r="M34" s="2">
        <v>5</v>
      </c>
      <c r="N34" s="27"/>
    </row>
    <row r="35" spans="1:14" ht="12.75">
      <c r="A35" s="3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34"/>
      <c r="B36" s="27"/>
      <c r="C36" s="27"/>
      <c r="D36" s="27"/>
      <c r="E36" s="27"/>
      <c r="F36" s="27"/>
      <c r="G36" s="2">
        <v>6</v>
      </c>
      <c r="H36" s="26">
        <v>5</v>
      </c>
      <c r="I36" s="27"/>
      <c r="J36" s="27"/>
      <c r="K36" s="27"/>
      <c r="L36" s="27"/>
      <c r="M36" s="27"/>
      <c r="N36" s="27"/>
    </row>
    <row r="37" spans="1:14" ht="12.75">
      <c r="A37" s="34"/>
      <c r="B37" s="27"/>
      <c r="C37" s="2">
        <v>7</v>
      </c>
      <c r="D37" s="26">
        <v>6</v>
      </c>
      <c r="E37" s="27"/>
      <c r="F37" s="27"/>
      <c r="G37" s="27"/>
      <c r="H37" s="27"/>
      <c r="I37" s="27"/>
      <c r="J37" s="27"/>
      <c r="K37" s="2">
        <v>8</v>
      </c>
      <c r="L37" s="26">
        <v>5</v>
      </c>
      <c r="M37" s="27"/>
      <c r="N37" s="27"/>
    </row>
    <row r="38" spans="1:14" ht="12.75">
      <c r="A38" s="34"/>
      <c r="B38" s="27"/>
      <c r="C38" s="27"/>
      <c r="D38" s="27"/>
      <c r="E38" s="27"/>
      <c r="F38" s="27"/>
      <c r="G38" s="26">
        <v>7</v>
      </c>
      <c r="H38" s="2">
        <v>8</v>
      </c>
      <c r="I38" s="27"/>
      <c r="J38" s="27"/>
      <c r="K38" s="27"/>
      <c r="L38" s="27"/>
      <c r="M38" s="27"/>
      <c r="N38" s="27"/>
    </row>
    <row r="39" spans="1:14" ht="12.75">
      <c r="A39" s="3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.75">
      <c r="A40" s="34"/>
      <c r="B40" s="26" t="s">
        <v>131</v>
      </c>
      <c r="C40" s="2" t="s">
        <v>176</v>
      </c>
      <c r="D40" s="27"/>
      <c r="E40" s="26" t="s">
        <v>132</v>
      </c>
      <c r="F40" s="2" t="s">
        <v>175</v>
      </c>
      <c r="G40" s="27"/>
      <c r="H40" s="27"/>
      <c r="I40" s="26" t="s">
        <v>134</v>
      </c>
      <c r="J40" s="2" t="s">
        <v>174</v>
      </c>
      <c r="K40" s="27"/>
      <c r="L40" s="26" t="s">
        <v>136</v>
      </c>
      <c r="M40" s="2" t="s">
        <v>173</v>
      </c>
      <c r="N40" s="27"/>
    </row>
    <row r="41" spans="1:14" ht="12.75">
      <c r="A41" s="34"/>
      <c r="B41" s="2" t="s">
        <v>138</v>
      </c>
      <c r="C41" s="26" t="s">
        <v>130</v>
      </c>
      <c r="D41" s="27"/>
      <c r="E41" s="2" t="s">
        <v>155</v>
      </c>
      <c r="F41" s="26" t="s">
        <v>133</v>
      </c>
      <c r="G41" s="28"/>
      <c r="H41" s="27"/>
      <c r="I41" s="2" t="s">
        <v>154</v>
      </c>
      <c r="J41" s="26" t="s">
        <v>135</v>
      </c>
      <c r="K41" s="27"/>
      <c r="L41" s="2" t="s">
        <v>153</v>
      </c>
      <c r="M41" s="26" t="s">
        <v>137</v>
      </c>
      <c r="N41" s="27"/>
    </row>
    <row r="42" spans="1:14" ht="12.75">
      <c r="A42" s="3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>
      <c r="A43" s="34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2.75">
      <c r="A44" s="34"/>
      <c r="B44" s="27"/>
      <c r="C44" s="27"/>
      <c r="D44" s="27"/>
      <c r="E44" s="27"/>
      <c r="F44" s="27"/>
      <c r="G44" s="26">
        <v>9</v>
      </c>
      <c r="H44" s="32">
        <v>10</v>
      </c>
      <c r="I44" s="27"/>
      <c r="J44" s="27"/>
      <c r="K44" s="27"/>
      <c r="L44" s="27"/>
      <c r="M44" s="27"/>
      <c r="N44" s="27"/>
    </row>
    <row r="45" spans="1:14" ht="12.75">
      <c r="A45" s="34"/>
      <c r="B45" s="27"/>
      <c r="C45" s="26">
        <v>9</v>
      </c>
      <c r="D45" s="2">
        <v>12</v>
      </c>
      <c r="E45" s="27"/>
      <c r="F45" s="27"/>
      <c r="G45" s="27"/>
      <c r="H45" s="27"/>
      <c r="I45" s="27"/>
      <c r="J45" s="27"/>
      <c r="K45" s="26">
        <v>10</v>
      </c>
      <c r="L45" s="2">
        <v>11</v>
      </c>
      <c r="M45" s="27"/>
      <c r="N45" s="27"/>
    </row>
    <row r="46" spans="1:14" ht="12.75">
      <c r="A46" s="34"/>
      <c r="B46" s="27"/>
      <c r="C46" s="27"/>
      <c r="D46" s="27"/>
      <c r="E46" s="27"/>
      <c r="F46" s="27"/>
      <c r="G46" s="2">
        <v>12</v>
      </c>
      <c r="H46" s="26">
        <v>11</v>
      </c>
      <c r="I46" s="27"/>
      <c r="J46" s="27"/>
      <c r="K46" s="27"/>
      <c r="L46" s="27"/>
      <c r="M46" s="27"/>
      <c r="N46" s="27"/>
    </row>
    <row r="47" spans="1:14" ht="12.75">
      <c r="A47" s="3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2.75">
      <c r="A48" s="34"/>
      <c r="B48" s="26">
        <v>9</v>
      </c>
      <c r="C48" s="2">
        <v>15</v>
      </c>
      <c r="D48" s="27"/>
      <c r="E48" s="26">
        <v>12</v>
      </c>
      <c r="F48" s="2">
        <v>14</v>
      </c>
      <c r="G48" s="27"/>
      <c r="H48" s="27"/>
      <c r="I48" s="26">
        <v>10</v>
      </c>
      <c r="J48" s="2">
        <v>16</v>
      </c>
      <c r="K48" s="27"/>
      <c r="L48" s="26">
        <v>11</v>
      </c>
      <c r="M48" s="2">
        <v>13</v>
      </c>
      <c r="N48" s="27"/>
    </row>
    <row r="49" spans="1:14" ht="12.75">
      <c r="A49" s="3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2.75">
      <c r="A50" s="34"/>
      <c r="B50" s="27"/>
      <c r="C50" s="27"/>
      <c r="D50" s="27"/>
      <c r="E50" s="27"/>
      <c r="F50" s="27"/>
      <c r="G50" s="2">
        <v>14</v>
      </c>
      <c r="H50" s="26">
        <v>13</v>
      </c>
      <c r="I50" s="27"/>
      <c r="J50" s="27"/>
      <c r="K50" s="27"/>
      <c r="L50" s="27"/>
      <c r="M50" s="27"/>
      <c r="N50" s="27"/>
    </row>
    <row r="51" spans="1:14" ht="12.75">
      <c r="A51" s="34"/>
      <c r="B51" s="27"/>
      <c r="C51" s="2">
        <v>15</v>
      </c>
      <c r="D51" s="26">
        <v>14</v>
      </c>
      <c r="E51" s="27"/>
      <c r="F51" s="27"/>
      <c r="G51" s="27"/>
      <c r="H51" s="27"/>
      <c r="I51" s="27"/>
      <c r="J51" s="27"/>
      <c r="K51" s="2">
        <v>16</v>
      </c>
      <c r="L51" s="26">
        <v>13</v>
      </c>
      <c r="M51" s="27"/>
      <c r="N51" s="27"/>
    </row>
    <row r="52" spans="1:14" ht="13.5" thickBot="1">
      <c r="A52" s="35"/>
      <c r="B52" s="36"/>
      <c r="C52" s="36"/>
      <c r="D52" s="36"/>
      <c r="E52" s="36"/>
      <c r="F52" s="36"/>
      <c r="G52" s="37">
        <v>15</v>
      </c>
      <c r="H52" s="3">
        <v>16</v>
      </c>
      <c r="I52" s="36"/>
      <c r="J52" s="36"/>
      <c r="K52" s="36"/>
      <c r="L52" s="36"/>
      <c r="M52" s="36"/>
      <c r="N52" s="36"/>
    </row>
  </sheetData>
  <sheetProtection/>
  <mergeCells count="2">
    <mergeCell ref="A1:N1"/>
    <mergeCell ref="A28:N2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2.625" style="0" customWidth="1"/>
    <col min="2" max="2" width="14.125" style="0" customWidth="1"/>
    <col min="3" max="4" width="14.25390625" style="0" customWidth="1"/>
    <col min="5" max="6" width="13.875" style="0" customWidth="1"/>
    <col min="7" max="7" width="14.25390625" style="0" customWidth="1"/>
    <col min="8" max="9" width="14.125" style="0" customWidth="1"/>
    <col min="10" max="10" width="14.25390625" style="0" customWidth="1"/>
    <col min="11" max="12" width="14.125" style="0" customWidth="1"/>
    <col min="13" max="13" width="13.75390625" style="0" customWidth="1"/>
    <col min="14" max="14" width="2.75390625" style="0" customWidth="1"/>
  </cols>
  <sheetData>
    <row r="1" spans="1:14" ht="12.75">
      <c r="A1" s="96" t="s">
        <v>146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3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34"/>
      <c r="B3" s="27"/>
      <c r="C3" s="27"/>
      <c r="D3" s="27"/>
      <c r="E3" s="27"/>
      <c r="F3" s="27"/>
      <c r="G3" s="29"/>
      <c r="H3" s="30"/>
      <c r="I3" s="27"/>
      <c r="J3" s="27"/>
      <c r="K3" s="27"/>
      <c r="L3" s="27"/>
      <c r="M3" s="27"/>
      <c r="N3" s="27"/>
    </row>
    <row r="4" spans="1:14" ht="12.75">
      <c r="A4" s="34"/>
      <c r="B4" s="27"/>
      <c r="C4" s="26"/>
      <c r="D4" s="2"/>
      <c r="E4" s="27"/>
      <c r="F4" s="27"/>
      <c r="G4" s="27"/>
      <c r="H4" s="27"/>
      <c r="I4" s="27"/>
      <c r="J4" s="27"/>
      <c r="K4" s="26"/>
      <c r="L4" s="2"/>
      <c r="M4" s="27"/>
      <c r="N4" s="27"/>
    </row>
    <row r="5" spans="1:14" ht="12.75">
      <c r="A5" s="34"/>
      <c r="B5" s="27"/>
      <c r="C5" s="27"/>
      <c r="D5" s="27"/>
      <c r="E5" s="27"/>
      <c r="F5" s="27"/>
      <c r="G5" s="2"/>
      <c r="H5" s="31"/>
      <c r="I5" s="27"/>
      <c r="J5" s="27"/>
      <c r="K5" s="27"/>
      <c r="L5" s="27"/>
      <c r="M5" s="27"/>
      <c r="N5" s="27"/>
    </row>
    <row r="6" spans="1:14" ht="12.75">
      <c r="A6" s="3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34"/>
      <c r="B7" s="26" t="s">
        <v>160</v>
      </c>
      <c r="C7" s="2" t="s">
        <v>166</v>
      </c>
      <c r="D7" s="27"/>
      <c r="E7" s="26" t="s">
        <v>162</v>
      </c>
      <c r="F7" s="2" t="s">
        <v>164</v>
      </c>
      <c r="G7" s="27"/>
      <c r="H7" s="27"/>
      <c r="I7" s="26" t="s">
        <v>161</v>
      </c>
      <c r="J7" s="2" t="s">
        <v>165</v>
      </c>
      <c r="K7" s="27"/>
      <c r="L7" s="26" t="s">
        <v>163</v>
      </c>
      <c r="M7" s="2" t="s">
        <v>167</v>
      </c>
      <c r="N7" s="27"/>
    </row>
    <row r="8" spans="1:14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 s="34"/>
      <c r="B10" s="26" t="s">
        <v>131</v>
      </c>
      <c r="C10" s="2">
        <v>16</v>
      </c>
      <c r="D10" s="27"/>
      <c r="E10" s="26" t="s">
        <v>132</v>
      </c>
      <c r="F10" s="2">
        <v>15</v>
      </c>
      <c r="G10" s="27"/>
      <c r="H10" s="27"/>
      <c r="I10" s="26" t="s">
        <v>134</v>
      </c>
      <c r="J10" s="2">
        <v>14</v>
      </c>
      <c r="K10" s="27"/>
      <c r="L10" s="26" t="s">
        <v>136</v>
      </c>
      <c r="M10" s="2" t="s">
        <v>388</v>
      </c>
      <c r="N10" s="27"/>
    </row>
    <row r="11" spans="1:14" ht="12.75">
      <c r="A11" s="34"/>
      <c r="B11" s="2" t="s">
        <v>138</v>
      </c>
      <c r="C11" s="26" t="s">
        <v>130</v>
      </c>
      <c r="D11" s="27"/>
      <c r="E11" s="2" t="s">
        <v>386</v>
      </c>
      <c r="F11" s="26" t="s">
        <v>133</v>
      </c>
      <c r="G11" s="28"/>
      <c r="H11" s="27"/>
      <c r="I11" s="2" t="s">
        <v>154</v>
      </c>
      <c r="J11" s="26" t="s">
        <v>135</v>
      </c>
      <c r="K11" s="27"/>
      <c r="L11" s="2" t="s">
        <v>387</v>
      </c>
      <c r="M11" s="26" t="s">
        <v>137</v>
      </c>
      <c r="N11" s="27"/>
    </row>
    <row r="12" spans="1:14" ht="12.75">
      <c r="A12" s="34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7"/>
      <c r="B13" s="27" t="s">
        <v>157</v>
      </c>
      <c r="C13" s="27"/>
      <c r="D13" s="27"/>
      <c r="E13" s="27" t="s">
        <v>156</v>
      </c>
      <c r="F13" s="27"/>
      <c r="G13" s="27"/>
      <c r="H13" s="27"/>
      <c r="I13" s="27" t="s">
        <v>158</v>
      </c>
      <c r="J13" s="27"/>
      <c r="K13" s="27"/>
      <c r="L13" s="27" t="s">
        <v>159</v>
      </c>
      <c r="M13" s="27"/>
      <c r="N13" s="27"/>
    </row>
    <row r="14" ht="13.5" thickBot="1"/>
    <row r="15" spans="1:14" ht="12.75">
      <c r="A15" s="96" t="s">
        <v>146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2.75">
      <c r="A16" s="3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34"/>
      <c r="B17" s="27"/>
      <c r="C17" s="27"/>
      <c r="D17" s="27"/>
      <c r="E17" s="27"/>
      <c r="F17" s="27"/>
      <c r="G17" s="29"/>
      <c r="H17" s="30"/>
      <c r="I17" s="27"/>
      <c r="J17" s="27"/>
      <c r="K17" s="27"/>
      <c r="L17" s="27"/>
      <c r="M17" s="27"/>
      <c r="N17" s="27"/>
    </row>
    <row r="18" spans="1:14" ht="12.75">
      <c r="A18" s="34"/>
      <c r="B18" s="27"/>
      <c r="C18" s="26"/>
      <c r="D18" s="2"/>
      <c r="E18" s="27"/>
      <c r="F18" s="27"/>
      <c r="G18" s="27"/>
      <c r="H18" s="27"/>
      <c r="I18" s="27"/>
      <c r="J18" s="27"/>
      <c r="K18" s="26"/>
      <c r="L18" s="2"/>
      <c r="M18" s="27"/>
      <c r="N18" s="27"/>
    </row>
    <row r="19" spans="1:14" ht="12.75">
      <c r="A19" s="34"/>
      <c r="B19" s="27"/>
      <c r="C19" s="27"/>
      <c r="D19" s="27"/>
      <c r="E19" s="27"/>
      <c r="F19" s="27"/>
      <c r="G19" s="2"/>
      <c r="H19" s="31"/>
      <c r="I19" s="27"/>
      <c r="J19" s="27"/>
      <c r="K19" s="27"/>
      <c r="L19" s="27"/>
      <c r="M19" s="27"/>
      <c r="N19" s="27"/>
    </row>
    <row r="20" spans="1:14" ht="12.75">
      <c r="A20" s="3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34"/>
      <c r="B21" s="26" t="s">
        <v>160</v>
      </c>
      <c r="C21" s="2" t="s">
        <v>166</v>
      </c>
      <c r="D21" s="27"/>
      <c r="E21" s="26" t="s">
        <v>162</v>
      </c>
      <c r="F21" s="2" t="s">
        <v>164</v>
      </c>
      <c r="G21" s="27"/>
      <c r="H21" s="27"/>
      <c r="I21" s="26" t="s">
        <v>161</v>
      </c>
      <c r="J21" s="2" t="s">
        <v>165</v>
      </c>
      <c r="K21" s="27"/>
      <c r="L21" s="26" t="s">
        <v>163</v>
      </c>
      <c r="M21" s="2" t="s">
        <v>167</v>
      </c>
      <c r="N21" s="27"/>
    </row>
    <row r="22" spans="1:14" ht="12.75">
      <c r="A22" s="3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3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34"/>
      <c r="B24" s="26" t="s">
        <v>131</v>
      </c>
      <c r="C24" s="2" t="s">
        <v>176</v>
      </c>
      <c r="D24" s="27"/>
      <c r="E24" s="26" t="s">
        <v>132</v>
      </c>
      <c r="F24" s="2" t="s">
        <v>175</v>
      </c>
      <c r="G24" s="27"/>
      <c r="H24" s="27"/>
      <c r="I24" s="26" t="s">
        <v>134</v>
      </c>
      <c r="J24" s="2" t="s">
        <v>174</v>
      </c>
      <c r="K24" s="27"/>
      <c r="L24" s="26" t="s">
        <v>136</v>
      </c>
      <c r="M24" s="2" t="s">
        <v>173</v>
      </c>
      <c r="N24" s="27"/>
    </row>
    <row r="25" spans="1:14" ht="12.75">
      <c r="A25" s="34"/>
      <c r="B25" s="2" t="s">
        <v>138</v>
      </c>
      <c r="C25" s="26" t="s">
        <v>130</v>
      </c>
      <c r="D25" s="27"/>
      <c r="E25" s="2" t="s">
        <v>155</v>
      </c>
      <c r="F25" s="26" t="s">
        <v>133</v>
      </c>
      <c r="G25" s="28"/>
      <c r="H25" s="27"/>
      <c r="I25" s="2" t="s">
        <v>154</v>
      </c>
      <c r="J25" s="26" t="s">
        <v>135</v>
      </c>
      <c r="K25" s="27"/>
      <c r="L25" s="2" t="s">
        <v>153</v>
      </c>
      <c r="M25" s="26" t="s">
        <v>137</v>
      </c>
      <c r="N25" s="27"/>
    </row>
    <row r="26" spans="1:14" ht="12.75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 s="27"/>
      <c r="B27" s="27" t="s">
        <v>157</v>
      </c>
      <c r="C27" s="27"/>
      <c r="D27" s="27"/>
      <c r="E27" s="27" t="s">
        <v>156</v>
      </c>
      <c r="F27" s="27"/>
      <c r="G27" s="27"/>
      <c r="H27" s="27"/>
      <c r="I27" s="27" t="s">
        <v>158</v>
      </c>
      <c r="J27" s="27"/>
      <c r="K27" s="27"/>
      <c r="L27" s="27" t="s">
        <v>159</v>
      </c>
      <c r="M27" s="27"/>
      <c r="N27" s="27"/>
    </row>
    <row r="28" ht="13.5" thickBot="1"/>
    <row r="29" spans="1:14" ht="12.75">
      <c r="A29" s="96" t="s">
        <v>146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2.75">
      <c r="A30" s="3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34"/>
      <c r="B31" s="27"/>
      <c r="C31" s="27"/>
      <c r="D31" s="27"/>
      <c r="E31" s="27"/>
      <c r="F31" s="27"/>
      <c r="G31" s="29"/>
      <c r="H31" s="30"/>
      <c r="I31" s="27"/>
      <c r="J31" s="27"/>
      <c r="K31" s="27"/>
      <c r="L31" s="27"/>
      <c r="M31" s="27"/>
      <c r="N31" s="27"/>
    </row>
    <row r="32" spans="1:14" ht="12.75">
      <c r="A32" s="34"/>
      <c r="B32" s="27"/>
      <c r="C32" s="26"/>
      <c r="D32" s="2"/>
      <c r="E32" s="27"/>
      <c r="F32" s="27"/>
      <c r="G32" s="27"/>
      <c r="H32" s="27"/>
      <c r="I32" s="27"/>
      <c r="J32" s="27"/>
      <c r="K32" s="26"/>
      <c r="L32" s="2"/>
      <c r="M32" s="27"/>
      <c r="N32" s="27"/>
    </row>
    <row r="33" spans="1:14" ht="12.75">
      <c r="A33" s="34"/>
      <c r="B33" s="27"/>
      <c r="C33" s="27"/>
      <c r="D33" s="27"/>
      <c r="E33" s="27"/>
      <c r="F33" s="27"/>
      <c r="G33" s="2"/>
      <c r="H33" s="31"/>
      <c r="I33" s="27"/>
      <c r="J33" s="27"/>
      <c r="K33" s="27"/>
      <c r="L33" s="27"/>
      <c r="M33" s="27"/>
      <c r="N33" s="27"/>
    </row>
    <row r="34" spans="1:14" ht="12.75">
      <c r="A34" s="3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>
      <c r="A35" s="34"/>
      <c r="B35" s="26" t="s">
        <v>160</v>
      </c>
      <c r="C35" s="2" t="s">
        <v>166</v>
      </c>
      <c r="D35" s="27"/>
      <c r="E35" s="26" t="s">
        <v>162</v>
      </c>
      <c r="F35" s="2" t="s">
        <v>164</v>
      </c>
      <c r="G35" s="27"/>
      <c r="H35" s="27"/>
      <c r="I35" s="26" t="s">
        <v>161</v>
      </c>
      <c r="J35" s="2" t="s">
        <v>165</v>
      </c>
      <c r="K35" s="27"/>
      <c r="L35" s="26" t="s">
        <v>163</v>
      </c>
      <c r="M35" s="2" t="s">
        <v>167</v>
      </c>
      <c r="N35" s="27"/>
    </row>
    <row r="36" spans="1:14" ht="12.75">
      <c r="A36" s="3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3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34"/>
      <c r="B38" s="26" t="s">
        <v>131</v>
      </c>
      <c r="C38" s="2" t="s">
        <v>176</v>
      </c>
      <c r="D38" s="27"/>
      <c r="E38" s="26" t="s">
        <v>132</v>
      </c>
      <c r="F38" s="2" t="s">
        <v>175</v>
      </c>
      <c r="G38" s="27"/>
      <c r="H38" s="27"/>
      <c r="I38" s="26" t="s">
        <v>134</v>
      </c>
      <c r="J38" s="2" t="s">
        <v>174</v>
      </c>
      <c r="K38" s="27"/>
      <c r="L38" s="26" t="s">
        <v>136</v>
      </c>
      <c r="M38" s="2" t="s">
        <v>173</v>
      </c>
      <c r="N38" s="27"/>
    </row>
    <row r="39" spans="1:14" ht="12.75">
      <c r="A39" s="34"/>
      <c r="B39" s="2" t="s">
        <v>138</v>
      </c>
      <c r="C39" s="26" t="s">
        <v>130</v>
      </c>
      <c r="D39" s="27"/>
      <c r="E39" s="2" t="s">
        <v>155</v>
      </c>
      <c r="F39" s="26" t="s">
        <v>133</v>
      </c>
      <c r="G39" s="28"/>
      <c r="H39" s="27"/>
      <c r="I39" s="2" t="s">
        <v>154</v>
      </c>
      <c r="J39" s="26" t="s">
        <v>135</v>
      </c>
      <c r="K39" s="27"/>
      <c r="L39" s="2" t="s">
        <v>153</v>
      </c>
      <c r="M39" s="26" t="s">
        <v>137</v>
      </c>
      <c r="N39" s="27"/>
    </row>
    <row r="40" spans="1:14" ht="12.75">
      <c r="A40" s="3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/>
      <c r="B41" s="27" t="s">
        <v>157</v>
      </c>
      <c r="C41" s="27"/>
      <c r="D41" s="27"/>
      <c r="E41" s="27" t="s">
        <v>156</v>
      </c>
      <c r="F41" s="27"/>
      <c r="G41" s="27"/>
      <c r="H41" s="27"/>
      <c r="I41" s="27" t="s">
        <v>158</v>
      </c>
      <c r="J41" s="27"/>
      <c r="K41" s="27"/>
      <c r="L41" s="27" t="s">
        <v>159</v>
      </c>
      <c r="M41" s="27"/>
      <c r="N41" s="27"/>
    </row>
    <row r="42" ht="13.5" thickBot="1"/>
    <row r="43" spans="1:14" ht="12.75">
      <c r="A43" s="96" t="s">
        <v>146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ht="12.75">
      <c r="A44" s="3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2.75">
      <c r="A45" s="34"/>
      <c r="B45" s="27"/>
      <c r="C45" s="27"/>
      <c r="D45" s="27"/>
      <c r="E45" s="27"/>
      <c r="F45" s="27"/>
      <c r="G45" s="29"/>
      <c r="H45" s="30"/>
      <c r="I45" s="27"/>
      <c r="J45" s="27"/>
      <c r="K45" s="27"/>
      <c r="L45" s="27"/>
      <c r="M45" s="27"/>
      <c r="N45" s="27"/>
    </row>
    <row r="46" spans="1:14" ht="12.75">
      <c r="A46" s="34"/>
      <c r="B46" s="27"/>
      <c r="C46" s="26"/>
      <c r="D46" s="2"/>
      <c r="E46" s="27"/>
      <c r="F46" s="27"/>
      <c r="G46" s="27"/>
      <c r="H46" s="27"/>
      <c r="I46" s="27"/>
      <c r="J46" s="27"/>
      <c r="K46" s="26"/>
      <c r="L46" s="2"/>
      <c r="M46" s="27"/>
      <c r="N46" s="27"/>
    </row>
    <row r="47" spans="1:14" ht="12.75">
      <c r="A47" s="34"/>
      <c r="B47" s="27"/>
      <c r="C47" s="27"/>
      <c r="D47" s="27"/>
      <c r="E47" s="27"/>
      <c r="F47" s="27"/>
      <c r="G47" s="2"/>
      <c r="H47" s="31"/>
      <c r="I47" s="27"/>
      <c r="J47" s="27"/>
      <c r="K47" s="27"/>
      <c r="L47" s="27"/>
      <c r="M47" s="27"/>
      <c r="N47" s="27"/>
    </row>
    <row r="48" spans="1:14" ht="12.75">
      <c r="A48" s="3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2.75">
      <c r="A49" s="34"/>
      <c r="B49" s="26" t="s">
        <v>160</v>
      </c>
      <c r="C49" s="2" t="s">
        <v>166</v>
      </c>
      <c r="D49" s="27"/>
      <c r="E49" s="26" t="s">
        <v>162</v>
      </c>
      <c r="F49" s="2" t="s">
        <v>164</v>
      </c>
      <c r="G49" s="27"/>
      <c r="H49" s="27"/>
      <c r="I49" s="26" t="s">
        <v>161</v>
      </c>
      <c r="J49" s="2" t="s">
        <v>165</v>
      </c>
      <c r="K49" s="27"/>
      <c r="L49" s="26" t="s">
        <v>163</v>
      </c>
      <c r="M49" s="2" t="s">
        <v>167</v>
      </c>
      <c r="N49" s="27"/>
    </row>
    <row r="50" spans="1:14" ht="12.7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2.75">
      <c r="A51" s="3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2.75">
      <c r="A52" s="34"/>
      <c r="B52" s="26" t="s">
        <v>131</v>
      </c>
      <c r="C52" s="2" t="s">
        <v>176</v>
      </c>
      <c r="D52" s="27"/>
      <c r="E52" s="26" t="s">
        <v>132</v>
      </c>
      <c r="F52" s="2" t="s">
        <v>175</v>
      </c>
      <c r="G52" s="27"/>
      <c r="H52" s="27"/>
      <c r="I52" s="26" t="s">
        <v>134</v>
      </c>
      <c r="J52" s="2" t="s">
        <v>174</v>
      </c>
      <c r="K52" s="27"/>
      <c r="L52" s="26" t="s">
        <v>136</v>
      </c>
      <c r="M52" s="2" t="s">
        <v>173</v>
      </c>
      <c r="N52" s="27"/>
    </row>
    <row r="53" spans="1:14" ht="12.75">
      <c r="A53" s="34"/>
      <c r="B53" s="2" t="s">
        <v>138</v>
      </c>
      <c r="C53" s="26" t="s">
        <v>130</v>
      </c>
      <c r="D53" s="27"/>
      <c r="E53" s="2" t="s">
        <v>155</v>
      </c>
      <c r="F53" s="26" t="s">
        <v>133</v>
      </c>
      <c r="G53" s="28"/>
      <c r="H53" s="27"/>
      <c r="I53" s="2" t="s">
        <v>154</v>
      </c>
      <c r="J53" s="26" t="s">
        <v>135</v>
      </c>
      <c r="K53" s="27"/>
      <c r="L53" s="2" t="s">
        <v>153</v>
      </c>
      <c r="M53" s="26" t="s">
        <v>137</v>
      </c>
      <c r="N53" s="27"/>
    </row>
    <row r="54" spans="1:14" ht="12.75">
      <c r="A54" s="3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>
      <c r="A55" s="27"/>
      <c r="B55" s="27" t="s">
        <v>157</v>
      </c>
      <c r="C55" s="27"/>
      <c r="D55" s="27"/>
      <c r="E55" s="27" t="s">
        <v>156</v>
      </c>
      <c r="F55" s="27"/>
      <c r="G55" s="27"/>
      <c r="H55" s="27"/>
      <c r="I55" s="27" t="s">
        <v>158</v>
      </c>
      <c r="J55" s="27"/>
      <c r="K55" s="27"/>
      <c r="L55" s="27" t="s">
        <v>159</v>
      </c>
      <c r="M55" s="27"/>
      <c r="N55" s="27"/>
    </row>
  </sheetData>
  <sheetProtection/>
  <mergeCells count="4">
    <mergeCell ref="A1:N1"/>
    <mergeCell ref="A15:N15"/>
    <mergeCell ref="A29:N29"/>
    <mergeCell ref="A43:N4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.875" style="0" customWidth="1"/>
    <col min="3" max="3" width="10.75390625" style="0" bestFit="1" customWidth="1"/>
    <col min="4" max="4" width="13.625" style="0" bestFit="1" customWidth="1"/>
    <col min="5" max="5" width="14.625" style="0" bestFit="1" customWidth="1"/>
    <col min="6" max="6" width="10.00390625" style="0" bestFit="1" customWidth="1"/>
    <col min="7" max="7" width="11.375" style="0" bestFit="1" customWidth="1"/>
  </cols>
  <sheetData>
    <row r="1" spans="2:8" ht="12.75">
      <c r="B1" s="98" t="s">
        <v>39</v>
      </c>
      <c r="C1" s="98"/>
      <c r="D1" s="98"/>
      <c r="E1" s="98"/>
      <c r="F1" s="98"/>
      <c r="G1" s="98"/>
      <c r="H1" s="98"/>
    </row>
    <row r="2" spans="2:10" ht="12.75">
      <c r="B2" s="14" t="s">
        <v>46</v>
      </c>
      <c r="C2" s="14" t="s">
        <v>47</v>
      </c>
      <c r="D2" s="14" t="s">
        <v>48</v>
      </c>
      <c r="E2" s="14" t="s">
        <v>49</v>
      </c>
      <c r="F2" s="14" t="s">
        <v>50</v>
      </c>
      <c r="G2" s="14" t="s">
        <v>51</v>
      </c>
      <c r="H2" s="14" t="s">
        <v>52</v>
      </c>
      <c r="J2" s="41"/>
    </row>
    <row r="3" spans="2:8" ht="12.75">
      <c r="B3" s="14" t="s">
        <v>40</v>
      </c>
      <c r="C3" s="14" t="s">
        <v>69</v>
      </c>
      <c r="D3" s="14" t="s">
        <v>54</v>
      </c>
      <c r="E3" s="14" t="s">
        <v>61</v>
      </c>
      <c r="F3" s="14" t="s">
        <v>12</v>
      </c>
      <c r="G3" s="14" t="s">
        <v>75</v>
      </c>
      <c r="H3" s="14"/>
    </row>
    <row r="4" spans="2:8" ht="12.75">
      <c r="B4" s="14" t="s">
        <v>40</v>
      </c>
      <c r="C4" s="14" t="s">
        <v>73</v>
      </c>
      <c r="D4" s="14" t="s">
        <v>54</v>
      </c>
      <c r="E4" s="14" t="s">
        <v>9</v>
      </c>
      <c r="F4" s="14" t="s">
        <v>78</v>
      </c>
      <c r="G4" s="14" t="s">
        <v>82</v>
      </c>
      <c r="H4" s="14"/>
    </row>
    <row r="5" spans="2:8" ht="12.75">
      <c r="B5" s="14" t="s">
        <v>40</v>
      </c>
      <c r="C5" s="14" t="s">
        <v>77</v>
      </c>
      <c r="D5" s="14" t="s">
        <v>54</v>
      </c>
      <c r="E5" s="14" t="s">
        <v>74</v>
      </c>
      <c r="F5" s="14" t="s">
        <v>15</v>
      </c>
      <c r="G5" s="14" t="s">
        <v>88</v>
      </c>
      <c r="H5" s="14" t="s">
        <v>87</v>
      </c>
    </row>
    <row r="6" spans="2:8" ht="12.75">
      <c r="B6" s="14" t="s">
        <v>40</v>
      </c>
      <c r="C6" s="14" t="s">
        <v>91</v>
      </c>
      <c r="D6" s="14" t="s">
        <v>54</v>
      </c>
      <c r="E6" s="14" t="s">
        <v>68</v>
      </c>
      <c r="F6" s="14" t="s">
        <v>20</v>
      </c>
      <c r="G6" s="14" t="s">
        <v>86</v>
      </c>
      <c r="H6" s="14"/>
    </row>
    <row r="7" spans="2:8" ht="12.75">
      <c r="B7" s="14" t="s">
        <v>41</v>
      </c>
      <c r="C7" s="14" t="s">
        <v>58</v>
      </c>
      <c r="D7" s="14" t="s">
        <v>57</v>
      </c>
      <c r="E7" s="14" t="s">
        <v>27</v>
      </c>
      <c r="F7" s="14" t="s">
        <v>82</v>
      </c>
      <c r="G7" s="14" t="s">
        <v>89</v>
      </c>
      <c r="H7" s="14" t="s">
        <v>81</v>
      </c>
    </row>
    <row r="8" spans="2:8" ht="12.75">
      <c r="B8" s="14" t="s">
        <v>42</v>
      </c>
      <c r="C8" s="14" t="s">
        <v>56</v>
      </c>
      <c r="D8" s="14" t="s">
        <v>62</v>
      </c>
      <c r="E8" s="14" t="s">
        <v>55</v>
      </c>
      <c r="F8" s="14" t="s">
        <v>18</v>
      </c>
      <c r="G8" s="14" t="s">
        <v>82</v>
      </c>
      <c r="H8" s="14"/>
    </row>
    <row r="9" spans="2:8" ht="12.75">
      <c r="B9" s="14" t="s">
        <v>70</v>
      </c>
      <c r="C9" s="14" t="s">
        <v>71</v>
      </c>
      <c r="D9" s="14" t="s">
        <v>57</v>
      </c>
      <c r="E9" s="14" t="s">
        <v>72</v>
      </c>
      <c r="F9" s="14" t="s">
        <v>80</v>
      </c>
      <c r="G9" s="14" t="s">
        <v>75</v>
      </c>
      <c r="H9" s="14"/>
    </row>
    <row r="10" spans="2:8" ht="12.75">
      <c r="B10" s="14" t="s">
        <v>43</v>
      </c>
      <c r="C10" s="14" t="s">
        <v>69</v>
      </c>
      <c r="D10" s="14" t="s">
        <v>53</v>
      </c>
      <c r="E10" s="14" t="s">
        <v>4</v>
      </c>
      <c r="F10" s="14" t="s">
        <v>13</v>
      </c>
      <c r="G10" s="14" t="s">
        <v>84</v>
      </c>
      <c r="H10" s="14" t="s">
        <v>85</v>
      </c>
    </row>
    <row r="11" spans="2:8" ht="12.75">
      <c r="B11" s="14" t="s">
        <v>44</v>
      </c>
      <c r="C11" s="14" t="s">
        <v>92</v>
      </c>
      <c r="D11" s="14" t="s">
        <v>62</v>
      </c>
      <c r="E11" s="14" t="s">
        <v>7</v>
      </c>
      <c r="F11" s="14" t="s">
        <v>78</v>
      </c>
      <c r="G11" s="14" t="s">
        <v>95</v>
      </c>
      <c r="H11" s="14"/>
    </row>
    <row r="12" spans="2:8" ht="12.75">
      <c r="B12" s="14" t="s">
        <v>44</v>
      </c>
      <c r="C12" s="14" t="s">
        <v>93</v>
      </c>
      <c r="D12" s="14" t="s">
        <v>62</v>
      </c>
      <c r="E12" s="14" t="s">
        <v>38</v>
      </c>
      <c r="F12" s="14" t="s">
        <v>14</v>
      </c>
      <c r="G12" s="14" t="s">
        <v>83</v>
      </c>
      <c r="H12" s="14" t="s">
        <v>87</v>
      </c>
    </row>
    <row r="13" spans="2:8" ht="12.75">
      <c r="B13" s="14" t="s">
        <v>45</v>
      </c>
      <c r="C13" s="14" t="s">
        <v>59</v>
      </c>
      <c r="D13" s="14" t="s">
        <v>139</v>
      </c>
      <c r="E13" s="14" t="s">
        <v>94</v>
      </c>
      <c r="F13" s="14" t="s">
        <v>79</v>
      </c>
      <c r="G13" s="14" t="s">
        <v>75</v>
      </c>
      <c r="H13" s="14"/>
    </row>
    <row r="14" spans="2:8" ht="12.75">
      <c r="B14" s="14" t="s">
        <v>90</v>
      </c>
      <c r="C14" s="14" t="s">
        <v>60</v>
      </c>
      <c r="D14" s="14" t="s">
        <v>62</v>
      </c>
      <c r="E14" s="14" t="s">
        <v>3</v>
      </c>
      <c r="F14" s="14" t="s">
        <v>16</v>
      </c>
      <c r="G14" s="14" t="s">
        <v>76</v>
      </c>
      <c r="H14" s="14" t="s">
        <v>87</v>
      </c>
    </row>
    <row r="15" spans="2:8" ht="12.75">
      <c r="B15" s="14"/>
      <c r="C15" s="14"/>
      <c r="D15" s="14"/>
      <c r="E15" s="14"/>
      <c r="F15" s="14"/>
      <c r="G15" s="14"/>
      <c r="H15" s="14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Макухин</cp:lastModifiedBy>
  <cp:lastPrinted>2010-04-04T05:36:47Z</cp:lastPrinted>
  <dcterms:created xsi:type="dcterms:W3CDTF">2010-01-18T11:41:30Z</dcterms:created>
  <dcterms:modified xsi:type="dcterms:W3CDTF">2010-04-18T09:32:42Z</dcterms:modified>
  <cp:category/>
  <cp:version/>
  <cp:contentType/>
  <cp:contentStatus/>
</cp:coreProperties>
</file>